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 -DNS 2021\VZ 42.2021_K1_OBH byt\"/>
    </mc:Choice>
  </mc:AlternateContent>
  <bookViews>
    <workbookView xWindow="0" yWindow="0" windowWidth="28005" windowHeight="9480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Pol'!$A$1:$W$130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G22" i="12"/>
  <c r="M22" i="12" s="1"/>
  <c r="M21" i="12" s="1"/>
  <c r="I22" i="12"/>
  <c r="I21" i="12" s="1"/>
  <c r="K22" i="12"/>
  <c r="K21" i="12" s="1"/>
  <c r="O22" i="12"/>
  <c r="O21" i="12" s="1"/>
  <c r="Q22" i="12"/>
  <c r="Q21" i="12" s="1"/>
  <c r="V22" i="12"/>
  <c r="V21" i="12" s="1"/>
  <c r="G25" i="12"/>
  <c r="G24" i="12" s="1"/>
  <c r="I51" i="1" s="1"/>
  <c r="I25" i="12"/>
  <c r="I24" i="12" s="1"/>
  <c r="K25" i="12"/>
  <c r="K24" i="12" s="1"/>
  <c r="O25" i="12"/>
  <c r="O24" i="12" s="1"/>
  <c r="Q25" i="12"/>
  <c r="Q24" i="12" s="1"/>
  <c r="V25" i="12"/>
  <c r="V24" i="12" s="1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7" i="12"/>
  <c r="M37" i="12" s="1"/>
  <c r="M36" i="12" s="1"/>
  <c r="I37" i="12"/>
  <c r="I36" i="12" s="1"/>
  <c r="K37" i="12"/>
  <c r="K36" i="12" s="1"/>
  <c r="O37" i="12"/>
  <c r="O36" i="12" s="1"/>
  <c r="Q37" i="12"/>
  <c r="Q36" i="12" s="1"/>
  <c r="V37" i="12"/>
  <c r="V36" i="12" s="1"/>
  <c r="G39" i="12"/>
  <c r="M39" i="12" s="1"/>
  <c r="M38" i="12" s="1"/>
  <c r="I39" i="12"/>
  <c r="I38" i="12" s="1"/>
  <c r="K39" i="12"/>
  <c r="K38" i="12" s="1"/>
  <c r="O39" i="12"/>
  <c r="O38" i="12" s="1"/>
  <c r="Q39" i="12"/>
  <c r="Q38" i="12" s="1"/>
  <c r="V39" i="12"/>
  <c r="V38" i="12" s="1"/>
  <c r="G43" i="12"/>
  <c r="M43" i="12" s="1"/>
  <c r="I43" i="12"/>
  <c r="K43" i="12"/>
  <c r="O43" i="12"/>
  <c r="Q43" i="12"/>
  <c r="V43" i="12"/>
  <c r="G44" i="12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50" i="12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2" i="12"/>
  <c r="I62" i="12"/>
  <c r="K62" i="12"/>
  <c r="O62" i="12"/>
  <c r="Q62" i="12"/>
  <c r="V62" i="12"/>
  <c r="V61" i="12" s="1"/>
  <c r="G64" i="12"/>
  <c r="M64" i="12" s="1"/>
  <c r="I64" i="12"/>
  <c r="K64" i="12"/>
  <c r="O64" i="12"/>
  <c r="Q64" i="12"/>
  <c r="V64" i="12"/>
  <c r="G65" i="12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3" i="12"/>
  <c r="G82" i="12" s="1"/>
  <c r="I59" i="1" s="1"/>
  <c r="I83" i="12"/>
  <c r="I82" i="12" s="1"/>
  <c r="K83" i="12"/>
  <c r="K82" i="12" s="1"/>
  <c r="O83" i="12"/>
  <c r="O82" i="12" s="1"/>
  <c r="Q83" i="12"/>
  <c r="Q82" i="12" s="1"/>
  <c r="V83" i="12"/>
  <c r="V82" i="12" s="1"/>
  <c r="G85" i="12"/>
  <c r="M85" i="12" s="1"/>
  <c r="I85" i="12"/>
  <c r="K85" i="12"/>
  <c r="O85" i="12"/>
  <c r="Q85" i="12"/>
  <c r="V85" i="12"/>
  <c r="G87" i="12"/>
  <c r="M87" i="12" s="1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G90" i="12"/>
  <c r="M90" i="12" s="1"/>
  <c r="I90" i="12"/>
  <c r="K90" i="12"/>
  <c r="O90" i="12"/>
  <c r="Q90" i="12"/>
  <c r="V90" i="12"/>
  <c r="G92" i="12"/>
  <c r="M92" i="12" s="1"/>
  <c r="I92" i="12"/>
  <c r="K92" i="12"/>
  <c r="O92" i="12"/>
  <c r="Q92" i="12"/>
  <c r="V92" i="12"/>
  <c r="G94" i="12"/>
  <c r="I94" i="12"/>
  <c r="K94" i="12"/>
  <c r="O94" i="12"/>
  <c r="Q94" i="12"/>
  <c r="V94" i="12"/>
  <c r="G96" i="12"/>
  <c r="M96" i="12" s="1"/>
  <c r="I96" i="12"/>
  <c r="K96" i="12"/>
  <c r="O96" i="12"/>
  <c r="Q96" i="12"/>
  <c r="V96" i="12"/>
  <c r="G98" i="12"/>
  <c r="M98" i="12" s="1"/>
  <c r="I98" i="12"/>
  <c r="K98" i="12"/>
  <c r="O98" i="12"/>
  <c r="Q98" i="12"/>
  <c r="V98" i="12"/>
  <c r="G99" i="12"/>
  <c r="M99" i="12" s="1"/>
  <c r="I99" i="12"/>
  <c r="K99" i="12"/>
  <c r="O99" i="12"/>
  <c r="Q99" i="12"/>
  <c r="V99" i="12"/>
  <c r="G101" i="12"/>
  <c r="M101" i="12" s="1"/>
  <c r="I101" i="12"/>
  <c r="K101" i="12"/>
  <c r="O101" i="12"/>
  <c r="Q101" i="12"/>
  <c r="V101" i="12"/>
  <c r="G103" i="12"/>
  <c r="M103" i="12" s="1"/>
  <c r="I103" i="12"/>
  <c r="K103" i="12"/>
  <c r="O103" i="12"/>
  <c r="Q103" i="12"/>
  <c r="V103" i="12"/>
  <c r="G105" i="12"/>
  <c r="M105" i="12" s="1"/>
  <c r="I105" i="12"/>
  <c r="K105" i="12"/>
  <c r="O105" i="12"/>
  <c r="Q105" i="12"/>
  <c r="V105" i="12"/>
  <c r="G107" i="12"/>
  <c r="M107" i="12" s="1"/>
  <c r="M106" i="12" s="1"/>
  <c r="I107" i="12"/>
  <c r="I106" i="12" s="1"/>
  <c r="K107" i="12"/>
  <c r="K106" i="12" s="1"/>
  <c r="O107" i="12"/>
  <c r="O106" i="12" s="1"/>
  <c r="Q107" i="12"/>
  <c r="Q106" i="12" s="1"/>
  <c r="V107" i="12"/>
  <c r="V106" i="12" s="1"/>
  <c r="G109" i="12"/>
  <c r="M109" i="12" s="1"/>
  <c r="I109" i="12"/>
  <c r="K109" i="12"/>
  <c r="O109" i="12"/>
  <c r="Q109" i="12"/>
  <c r="V109" i="12"/>
  <c r="G110" i="12"/>
  <c r="I110" i="12"/>
  <c r="K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M114" i="12" s="1"/>
  <c r="I114" i="12"/>
  <c r="K114" i="12"/>
  <c r="O114" i="12"/>
  <c r="Q114" i="12"/>
  <c r="V114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AF120" i="12"/>
  <c r="I20" i="1"/>
  <c r="M62" i="12" l="1"/>
  <c r="G61" i="12"/>
  <c r="I57" i="1" s="1"/>
  <c r="G36" i="12"/>
  <c r="I53" i="1" s="1"/>
  <c r="K84" i="12"/>
  <c r="M25" i="12"/>
  <c r="M24" i="12" s="1"/>
  <c r="K93" i="12"/>
  <c r="G42" i="12"/>
  <c r="I55" i="1" s="1"/>
  <c r="Q115" i="12"/>
  <c r="V102" i="12"/>
  <c r="K102" i="12"/>
  <c r="Q49" i="12"/>
  <c r="I108" i="12"/>
  <c r="I115" i="12"/>
  <c r="K108" i="12"/>
  <c r="G63" i="12"/>
  <c r="I58" i="1" s="1"/>
  <c r="G49" i="12"/>
  <c r="I56" i="1" s="1"/>
  <c r="G26" i="12"/>
  <c r="I52" i="1" s="1"/>
  <c r="K8" i="12"/>
  <c r="O42" i="12"/>
  <c r="V26" i="12"/>
  <c r="O115" i="12"/>
  <c r="Q108" i="12"/>
  <c r="G41" i="1"/>
  <c r="G39" i="1"/>
  <c r="G42" i="1" s="1"/>
  <c r="G25" i="1" s="1"/>
  <c r="A25" i="1" s="1"/>
  <c r="A26" i="1" s="1"/>
  <c r="G26" i="1" s="1"/>
  <c r="K115" i="12"/>
  <c r="G106" i="12"/>
  <c r="I63" i="1" s="1"/>
  <c r="I18" i="1" s="1"/>
  <c r="V93" i="12"/>
  <c r="V84" i="12"/>
  <c r="O63" i="12"/>
  <c r="I49" i="12"/>
  <c r="O49" i="12"/>
  <c r="O8" i="12"/>
  <c r="G40" i="1"/>
  <c r="V115" i="12"/>
  <c r="V108" i="12"/>
  <c r="M102" i="12"/>
  <c r="G93" i="12"/>
  <c r="I61" i="1" s="1"/>
  <c r="K63" i="12"/>
  <c r="Q63" i="12"/>
  <c r="I63" i="12"/>
  <c r="Q61" i="12"/>
  <c r="I61" i="12"/>
  <c r="O61" i="12"/>
  <c r="K49" i="12"/>
  <c r="K42" i="12"/>
  <c r="Q42" i="12"/>
  <c r="I42" i="12"/>
  <c r="G38" i="12"/>
  <c r="I54" i="1" s="1"/>
  <c r="O26" i="12"/>
  <c r="G21" i="12"/>
  <c r="I50" i="1" s="1"/>
  <c r="V8" i="12"/>
  <c r="I8" i="12"/>
  <c r="O108" i="12"/>
  <c r="G108" i="12"/>
  <c r="I64" i="1" s="1"/>
  <c r="Q102" i="12"/>
  <c r="I102" i="12"/>
  <c r="O102" i="12"/>
  <c r="Q93" i="12"/>
  <c r="I93" i="12"/>
  <c r="O93" i="12"/>
  <c r="Q84" i="12"/>
  <c r="I84" i="12"/>
  <c r="O84" i="12"/>
  <c r="V63" i="12"/>
  <c r="K61" i="12"/>
  <c r="V49" i="12"/>
  <c r="V42" i="12"/>
  <c r="K26" i="12"/>
  <c r="Q26" i="12"/>
  <c r="I26" i="12"/>
  <c r="G8" i="12"/>
  <c r="Q8" i="12"/>
  <c r="M84" i="12"/>
  <c r="M115" i="12"/>
  <c r="AE120" i="12"/>
  <c r="G115" i="12"/>
  <c r="I65" i="1" s="1"/>
  <c r="I19" i="1" s="1"/>
  <c r="M110" i="12"/>
  <c r="M108" i="12" s="1"/>
  <c r="G102" i="12"/>
  <c r="I62" i="1" s="1"/>
  <c r="M94" i="12"/>
  <c r="M93" i="12" s="1"/>
  <c r="G84" i="12"/>
  <c r="I60" i="1" s="1"/>
  <c r="M83" i="12"/>
  <c r="M82" i="12" s="1"/>
  <c r="M61" i="12"/>
  <c r="M50" i="12"/>
  <c r="M49" i="12" s="1"/>
  <c r="M29" i="12"/>
  <c r="M26" i="12" s="1"/>
  <c r="M17" i="12"/>
  <c r="M8" i="12" s="1"/>
  <c r="M65" i="12"/>
  <c r="M63" i="12" s="1"/>
  <c r="M44" i="12"/>
  <c r="M42" i="12" s="1"/>
  <c r="J28" i="1"/>
  <c r="J26" i="1"/>
  <c r="G38" i="1"/>
  <c r="F38" i="1"/>
  <c r="H32" i="1"/>
  <c r="J23" i="1"/>
  <c r="J24" i="1"/>
  <c r="J25" i="1"/>
  <c r="J27" i="1"/>
  <c r="E24" i="1"/>
  <c r="E26" i="1"/>
  <c r="G120" i="12" l="1"/>
  <c r="I17" i="1"/>
  <c r="I49" i="1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56" i="1"/>
  <c r="J66" i="1" l="1"/>
  <c r="J40" i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<sst xmlns="http://schemas.openxmlformats.org/spreadsheetml/2006/main" count="732" uniqueCount="314">
  <si>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</si>
  <si>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</si>
  <si>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</si>
  <si>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</si>
  <si>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</si>
  <si>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</si>
  <si>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</si>
  <si>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</si>
  <si>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</si>
  <si>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</si>
  <si>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</si>
  <si>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</si>
  <si>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</si>
  <si>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</si>
  <si>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</si>
  <si>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</si>
  <si>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</si>
  <si>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</si>
  <si>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</si>
  <si>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</si>
  <si>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</si>
  <si>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</si>
  <si>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</si>
  <si>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</si>
  <si>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</si>
  <si>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</si>
  <si>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</si>
  <si>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</si>
  <si>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</si>
  <si>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</si>
  <si>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</si>
  <si>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</si>
  <si>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</si>
  <si>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</si>
  <si>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</si>
  <si>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</si>
  <si>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</si>
  <si>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</si>
  <si>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</si>
  <si>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</si>
  <si>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</si>
  <si>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</si>
  <si>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</si>
  <si>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</si>
  <si>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</si>
  <si>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</si>
  <si>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</si>
  <si>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</si>
  <si>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</si>
  <si>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</si>
  <si>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</si>
  <si>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</si>
  <si>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</si>
  <si>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</si>
  <si>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</si>
  <si>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</si>
  <si>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</si>
  <si>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</si>
  <si>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</si>
  <si>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</si>
  <si>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</si>
  <si>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</si>
  <si>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</si>
  <si>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</si>
  <si>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</si>
  <si>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</si>
  <si>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</si>
  <si>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</si>
  <si>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</si>
  <si>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</si>
  <si>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</si>
  <si>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</si>
  <si>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</si>
  <si>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</si>
  <si>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</si>
  <si>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</si>
  <si>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</si>
  <si>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</si>
  <si>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</si>
  <si>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</si>
  <si>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</si>
  <si>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</si>
  <si>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</si>
  <si>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</si>
  <si>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</si>
  <si>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</si>
  <si>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</si>
  <si>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</si>
  <si>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</si>
  <si>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</si>
  <si>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</si>
  <si>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</si>
  <si>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</si>
  <si>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</si>
  <si>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</si>
  <si>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</si>
  <si>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</si>
  <si>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</si>
  <si>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</si>
  <si>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</si>
  <si>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</si>
  <si>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</si>
  <si>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</si>
  <si>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</si>
  <si>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</si>
  <si>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</si>
  <si>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</si>
  <si>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</si>
  <si>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</si>
  <si>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</si>
  <si>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</si>
  <si>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</si>
  <si>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</si>
  <si>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</si>
  <si>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</si>
  <si>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</si>
  <si>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</si>
  <si>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</si>
  <si>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</si>
  <si>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</si>
  <si>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</si>
  <si>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</si>
  <si>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</si>
  <si>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</si>
  <si>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</si>
  <si>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</si>
  <si>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</si>
  <si>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</si>
  <si>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</si>
  <si>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</si>
  <si>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</si>
  <si>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</si>
  <si>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</si>
  <si>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</si>
  <si>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</si>
  <si>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</si>
  <si>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</si>
  <si>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</si>
  <si>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</si>
  <si>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</si>
  <si>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</si>
  <si>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</si>
  <si>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</si>
  <si>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</si>
  <si>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</si>
  <si>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</si>
  <si>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</si>
  <si>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</si>
  <si>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</si>
  <si>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</si>
  <si>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</si>
  <si>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</si>
  <si>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</si>
  <si>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</si>
  <si>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</si>
  <si>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</si>
  <si>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</si>
  <si>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</si>
  <si>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</si>
  <si>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</si>
  <si>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</si>
  <si>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</si>
  <si>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</si>
  <si>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Sanita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</si>
  <si>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</si>
  <si>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</si>
  <si>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</si>
  <si>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</si>
  <si>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</si>
  <si>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</si>
  <si>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</si>
  <si>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</si>
  <si>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</si>
  <si>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</si>
  <si>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</si>
  <si>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</si>
  <si>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</si>
  <si>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</si>
  <si>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</si>
  <si>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</si>
  <si>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</si>
  <si>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</si>
  <si>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</si>
  <si>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</si>
  <si>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</si>
  <si>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</si>
  <si>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</si>
  <si>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</si>
  <si>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</si>
  <si>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</si>
  <si>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</si>
  <si>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</si>
  <si>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</si>
  <si>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</si>
  <si>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</si>
  <si>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</si>
  <si>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</si>
  <si>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</si>
  <si>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</si>
  <si>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</si>
  <si>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</si>
  <si>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</si>
  <si>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</si>
  <si>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</si>
  <si>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</si>
  <si>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</si>
  <si>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</si>
  <si>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</si>
  <si>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</si>
  <si>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Hadice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</si>
  <si>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</si>
  <si>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</si>
  <si>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</si>
  <si>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</si>
  <si>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</si>
  <si>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</si>
  <si>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</si>
  <si>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</si>
  <si>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</si>
  <si>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</si>
  <si>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</si>
  <si>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</si>
  <si>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</si>
  <si>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</si>
  <si>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</si>
  <si>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</si>
  <si>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</si>
  <si>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</si>
  <si>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</si>
  <si>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725pc03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</si>
  <si>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</si>
  <si>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</si>
  <si>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</si>
  <si>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</si>
  <si>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</si>
  <si>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</si>
  <si>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</si>
  <si>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</si>
  <si>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</si>
  <si>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</si>
  <si>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</si>
  <si>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</si>
  <si>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</si>
  <si>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</si>
  <si>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</si>
  <si>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</si>
  <si>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</si>
  <si>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</si>
  <si>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</si>
  <si>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</si>
  <si>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</si>
  <si>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781471107</t>
  </si>
  <si>
    <t>781491001</t>
  </si>
  <si>
    <t>Montáž lišt k obkladům, rohových, koutových i dilatačních</t>
  </si>
  <si>
    <t>59782420</t>
  </si>
  <si>
    <t>SPCM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</si>
  <si>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</si>
  <si>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</si>
  <si>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</si>
  <si>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</si>
  <si>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</si>
  <si>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</si>
  <si>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</si>
  <si>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</si>
  <si>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</si>
  <si>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</si>
  <si>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</si>
  <si>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</si>
  <si>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</si>
  <si>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</si>
  <si>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</si>
  <si>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</si>
  <si>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</si>
  <si>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</si>
  <si>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</si>
  <si>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</si>
  <si>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</si>
  <si>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</si>
  <si>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</si>
  <si>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</si>
  <si>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</si>
  <si>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</si>
  <si>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</si>
  <si>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</si>
  <si>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</si>
  <si>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</si>
  <si>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</si>
  <si>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</si>
  <si>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</si>
  <si>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</si>
  <si>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 xml:space="preserve">Vana akrylátova 1500*700 </t>
  </si>
  <si>
    <t>D+M zárubní a dveří např.SAPELLI - odhad, dle výběru stavebníka</t>
  </si>
  <si>
    <t>Příplatek za spárovací hmotu - plošně,keram.dlažba, malta např.Keracolor FF (Mapei)</t>
  </si>
  <si>
    <t>Příplatek za spárovací hmotu-plošně,pórovin.obklad, malta např.Keracolor FF (Mapei)</t>
  </si>
  <si>
    <t>Malba  bílá, bez penetrace, 2 x</t>
  </si>
  <si>
    <t>Nohy k vaně</t>
  </si>
  <si>
    <t>LAMINO</t>
  </si>
  <si>
    <t>D+M Revizní dvířka  do  SDK příčky, 6500x900 mm</t>
  </si>
  <si>
    <t>D+M hadice pancerova + kohout kulovy+ chránička</t>
  </si>
  <si>
    <t>Rekonstrukce BJ, Průkopnická 1/2124, O-Zábřeh, č.b. 5</t>
  </si>
  <si>
    <t>Rekonstrukce BJ, Průkopnická 1, č.b. 5, O-Zábřeh</t>
  </si>
  <si>
    <t>Rozpočet Průkopnická 2124/1</t>
  </si>
  <si>
    <t>Příčka sádrokarton. ocel.kce, 1x oplášť. tl. 80 mm, desky standard impreg.tl.15 mm, minerál tl. 5 cm</t>
  </si>
  <si>
    <t>Příčka sádrokarton. ocel.kce, 1x oplášť. tl.100 mm, desky standard impreg.tl.15 mm, minerál tl. 6 cm</t>
  </si>
  <si>
    <t>D+M Dvirka kontrolni 30x30 dle obkladu</t>
  </si>
  <si>
    <t>WC KOMBI vč. sedací desky (duální splachování)</t>
  </si>
  <si>
    <t>Dlažba keram 30x30 cm - např.Samba, Mexico, dle výběru objednatele</t>
  </si>
  <si>
    <t>Montáž podlah keram.,hladké, tmel, Unifix 2K (Schomburg)</t>
  </si>
  <si>
    <t xml:space="preserve">Obklad vnitř.stěn,keram.režný,hladký, MC, 30x20 cm, </t>
  </si>
  <si>
    <t>Obkládačka pórov. 300x200x6,8  (dle výběru objednatele)</t>
  </si>
  <si>
    <t>22+4</t>
  </si>
  <si>
    <t>26*1,1</t>
  </si>
  <si>
    <t>Dřez kuchyňský - nerez s odkapávačem a otvorem pro dřez. baterii</t>
  </si>
  <si>
    <t>Baterie vanova V169, záruka min.5 let vč. držáku na sprch. hlavici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</si>
</sst>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1" zoomScaleNormal="100" zoomScaleSheetLayoutView="75" workbookViewId="0">
      <selection activeCell="G5" sqref="G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21" t="s">
        <v>4</v>
      </c>
      <c r="C1" s="222"/>
      <c r="D1" s="222"/>
      <c r="E1" s="222"/>
      <c r="F1" s="222"/>
      <c r="G1" s="222"/>
      <c r="H1" s="222"/>
      <c r="I1" s="222"/>
      <c r="J1" s="223"/>
    </row>
    <row r="2" spans="1:15" ht="36" customHeight="1" x14ac:dyDescent="0.2">
      <c r="A2" s="3"/>
      <c r="B2" s="80" t="s">
        <v>24</v>
      </c>
      <c r="C2" s="81"/>
      <c r="D2" s="82" t="s">
        <v>50</v>
      </c>
      <c r="E2" s="227" t="s">
        <v>299</v>
      </c>
      <c r="F2" s="228"/>
      <c r="G2" s="228"/>
      <c r="H2" s="228"/>
      <c r="I2" s="228"/>
      <c r="J2" s="229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30" t="s">
        <v>46</v>
      </c>
      <c r="F3" s="231"/>
      <c r="G3" s="231"/>
      <c r="H3" s="231"/>
      <c r="I3" s="231"/>
      <c r="J3" s="232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18" t="s">
        <v>301</v>
      </c>
      <c r="F4" s="219"/>
      <c r="G4" s="219"/>
      <c r="H4" s="219"/>
      <c r="I4" s="219"/>
      <c r="J4" s="220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34"/>
      <c r="E11" s="234"/>
      <c r="F11" s="234"/>
      <c r="G11" s="234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33"/>
      <c r="F15" s="233"/>
      <c r="G15" s="235"/>
      <c r="H15" s="235"/>
      <c r="I15" s="235" t="s">
        <v>31</v>
      </c>
      <c r="J15" s="236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9"/>
      <c r="F16" s="210"/>
      <c r="G16" s="209"/>
      <c r="H16" s="210"/>
      <c r="I16" s="209">
        <f>SUMIF(F49:F65,A16,I49:I65)+SUMIF(F49:F65,"PSU",I49:I65)</f>
        <v>0</v>
      </c>
      <c r="J16" s="211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9"/>
      <c r="F17" s="210"/>
      <c r="G17" s="209"/>
      <c r="H17" s="210"/>
      <c r="I17" s="209">
        <f>SUMIF(F49:F65,A17,I49:I65)</f>
        <v>0</v>
      </c>
      <c r="J17" s="211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9"/>
      <c r="F18" s="210"/>
      <c r="G18" s="209"/>
      <c r="H18" s="210"/>
      <c r="I18" s="209">
        <f>SUMIF(F49:F65,A18,I49:I65)</f>
        <v>0</v>
      </c>
      <c r="J18" s="211"/>
    </row>
    <row r="19" spans="1:10" ht="23.25" customHeight="1" x14ac:dyDescent="0.2">
      <c r="A19" s="141" t="s">
        <v>89</v>
      </c>
      <c r="B19" s="57" t="s">
        <v>29</v>
      </c>
      <c r="C19" s="58"/>
      <c r="D19" s="59"/>
      <c r="E19" s="209"/>
      <c r="F19" s="210"/>
      <c r="G19" s="209"/>
      <c r="H19" s="210"/>
      <c r="I19" s="209">
        <f>SUMIF(F49:F65,A19,I49:I65)</f>
        <v>0</v>
      </c>
      <c r="J19" s="211"/>
    </row>
    <row r="20" spans="1:10" ht="23.25" customHeight="1" x14ac:dyDescent="0.2">
      <c r="A20" s="141" t="s">
        <v>90</v>
      </c>
      <c r="B20" s="57" t="s">
        <v>30</v>
      </c>
      <c r="C20" s="58"/>
      <c r="D20" s="59"/>
      <c r="E20" s="209"/>
      <c r="F20" s="210"/>
      <c r="G20" s="209"/>
      <c r="H20" s="210"/>
      <c r="I20" s="209">
        <f>SUMIF(F49:F65,A20,I49:I65)</f>
        <v>0</v>
      </c>
      <c r="J20" s="211"/>
    </row>
    <row r="21" spans="1:10" ht="23.25" customHeight="1" x14ac:dyDescent="0.2">
      <c r="A21" s="3"/>
      <c r="B21" s="74" t="s">
        <v>31</v>
      </c>
      <c r="C21" s="75"/>
      <c r="D21" s="76"/>
      <c r="E21" s="212"/>
      <c r="F21" s="237"/>
      <c r="G21" s="212"/>
      <c r="H21" s="237"/>
      <c r="I21" s="212">
        <f>SUM(I16:J20)</f>
        <v>0</v>
      </c>
      <c r="J21" s="213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07">
        <f>ZakladDPHSniVypocet</f>
        <v>0</v>
      </c>
      <c r="H23" s="208"/>
      <c r="I23" s="208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05">
        <f>IF(A24&gt;50, ROUNDUP(A23, 0), ROUNDDOWN(A23, 0))</f>
        <v>0</v>
      </c>
      <c r="H24" s="206"/>
      <c r="I24" s="206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07">
        <f>ZakladDPHZaklVypocet</f>
        <v>0</v>
      </c>
      <c r="H25" s="208"/>
      <c r="I25" s="208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24">
        <f>IF(A26&gt;50, ROUNDUP(A25, 0), ROUNDDOWN(A25, 0))</f>
        <v>0</v>
      </c>
      <c r="H26" s="225"/>
      <c r="I26" s="225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26">
        <f>CenaCelkem-(ZakladDPHSni+DPHSni+ZakladDPHZakl+DPHZakl)</f>
        <v>0</v>
      </c>
      <c r="H27" s="226"/>
      <c r="I27" s="226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15">
        <f>ZakladDPHSniVypocet+ZakladDPHZaklVypocet</f>
        <v>0</v>
      </c>
      <c r="H28" s="215"/>
      <c r="I28" s="215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14">
        <f>IF(A29&gt;50, ROUNDUP(A27, 0), ROUNDDOWN(A27, 0))</f>
        <v>0</v>
      </c>
      <c r="H29" s="214"/>
      <c r="I29" s="214"/>
      <c r="J29" s="124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44321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04" t="s">
        <v>2</v>
      </c>
      <c r="E35" s="20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51</v>
      </c>
      <c r="C39" s="197"/>
      <c r="D39" s="198"/>
      <c r="E39" s="198"/>
      <c r="F39" s="105">
        <f>'01 02 Pol'!AE120</f>
        <v>0</v>
      </c>
      <c r="G39" s="106">
        <f>'01 02 Pol'!AF120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199" t="s">
        <v>46</v>
      </c>
      <c r="D40" s="200"/>
      <c r="E40" s="200"/>
      <c r="F40" s="110">
        <f>'01 02 Pol'!AE120</f>
        <v>0</v>
      </c>
      <c r="G40" s="111">
        <f>'01 02 Pol'!AF120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197" t="s">
        <v>44</v>
      </c>
      <c r="D41" s="198"/>
      <c r="E41" s="198"/>
      <c r="F41" s="114">
        <f>'01 02 Pol'!AE120</f>
        <v>0</v>
      </c>
      <c r="G41" s="107">
        <f>'01 02 Pol'!AF120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01" t="s">
        <v>52</v>
      </c>
      <c r="C42" s="202"/>
      <c r="D42" s="202"/>
      <c r="E42" s="203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54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55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56</v>
      </c>
      <c r="C49" s="195" t="s">
        <v>57</v>
      </c>
      <c r="D49" s="196"/>
      <c r="E49" s="196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58</v>
      </c>
      <c r="C50" s="195" t="s">
        <v>59</v>
      </c>
      <c r="D50" s="196"/>
      <c r="E50" s="196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60</v>
      </c>
      <c r="C51" s="195" t="s">
        <v>61</v>
      </c>
      <c r="D51" s="196"/>
      <c r="E51" s="196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62</v>
      </c>
      <c r="C52" s="195" t="s">
        <v>63</v>
      </c>
      <c r="D52" s="196"/>
      <c r="E52" s="196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64</v>
      </c>
      <c r="C53" s="195" t="s">
        <v>65</v>
      </c>
      <c r="D53" s="196"/>
      <c r="E53" s="196"/>
      <c r="F53" s="137" t="s">
        <v>26</v>
      </c>
      <c r="G53" s="138"/>
      <c r="H53" s="138"/>
      <c r="I53" s="138">
        <f>'01 02 Pol'!G36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66</v>
      </c>
      <c r="C54" s="195" t="s">
        <v>67</v>
      </c>
      <c r="D54" s="196"/>
      <c r="E54" s="196"/>
      <c r="F54" s="137" t="s">
        <v>27</v>
      </c>
      <c r="G54" s="138"/>
      <c r="H54" s="138"/>
      <c r="I54" s="138">
        <f>'01 02 Pol'!G38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68</v>
      </c>
      <c r="C55" s="195" t="s">
        <v>69</v>
      </c>
      <c r="D55" s="196"/>
      <c r="E55" s="196"/>
      <c r="F55" s="137" t="s">
        <v>27</v>
      </c>
      <c r="G55" s="138"/>
      <c r="H55" s="138"/>
      <c r="I55" s="138">
        <f>'01 02 Pol'!G42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70</v>
      </c>
      <c r="C56" s="195" t="s">
        <v>71</v>
      </c>
      <c r="D56" s="196"/>
      <c r="E56" s="196"/>
      <c r="F56" s="137" t="s">
        <v>27</v>
      </c>
      <c r="G56" s="138"/>
      <c r="H56" s="138"/>
      <c r="I56" s="138">
        <f>'01 02 Pol'!G49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72</v>
      </c>
      <c r="C57" s="195" t="s">
        <v>73</v>
      </c>
      <c r="D57" s="196"/>
      <c r="E57" s="196"/>
      <c r="F57" s="137" t="s">
        <v>27</v>
      </c>
      <c r="G57" s="138"/>
      <c r="H57" s="138"/>
      <c r="I57" s="138">
        <f>'01 02 Pol'!G61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74</v>
      </c>
      <c r="C58" s="195" t="s">
        <v>75</v>
      </c>
      <c r="D58" s="196"/>
      <c r="E58" s="196"/>
      <c r="F58" s="137" t="s">
        <v>27</v>
      </c>
      <c r="G58" s="138"/>
      <c r="H58" s="138"/>
      <c r="I58" s="138">
        <f>'01 02 Pol'!G63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76</v>
      </c>
      <c r="C59" s="195" t="s">
        <v>77</v>
      </c>
      <c r="D59" s="196"/>
      <c r="E59" s="196"/>
      <c r="F59" s="137" t="s">
        <v>27</v>
      </c>
      <c r="G59" s="138"/>
      <c r="H59" s="138"/>
      <c r="I59" s="138">
        <f>'01 02 Pol'!G82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78</v>
      </c>
      <c r="C60" s="195" t="s">
        <v>79</v>
      </c>
      <c r="D60" s="196"/>
      <c r="E60" s="196"/>
      <c r="F60" s="137" t="s">
        <v>27</v>
      </c>
      <c r="G60" s="138"/>
      <c r="H60" s="138"/>
      <c r="I60" s="138">
        <f>'01 02 Pol'!G84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80</v>
      </c>
      <c r="C61" s="195" t="s">
        <v>81</v>
      </c>
      <c r="D61" s="196"/>
      <c r="E61" s="196"/>
      <c r="F61" s="137" t="s">
        <v>27</v>
      </c>
      <c r="G61" s="138"/>
      <c r="H61" s="138"/>
      <c r="I61" s="138">
        <f>'01 02 Pol'!G93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82</v>
      </c>
      <c r="C62" s="195" t="s">
        <v>83</v>
      </c>
      <c r="D62" s="196"/>
      <c r="E62" s="196"/>
      <c r="F62" s="137" t="s">
        <v>27</v>
      </c>
      <c r="G62" s="138"/>
      <c r="H62" s="138"/>
      <c r="I62" s="138">
        <f>'01 02 Pol'!G102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84</v>
      </c>
      <c r="C63" s="195" t="s">
        <v>85</v>
      </c>
      <c r="D63" s="196"/>
      <c r="E63" s="196"/>
      <c r="F63" s="137" t="s">
        <v>28</v>
      </c>
      <c r="G63" s="138"/>
      <c r="H63" s="138"/>
      <c r="I63" s="138">
        <f>'01 02 Pol'!G106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86</v>
      </c>
      <c r="C64" s="195" t="s">
        <v>87</v>
      </c>
      <c r="D64" s="196"/>
      <c r="E64" s="196"/>
      <c r="F64" s="137" t="s">
        <v>88</v>
      </c>
      <c r="G64" s="138"/>
      <c r="H64" s="138"/>
      <c r="I64" s="138">
        <f>'01 02 Pol'!G108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89</v>
      </c>
      <c r="C65" s="195" t="s">
        <v>29</v>
      </c>
      <c r="D65" s="196"/>
      <c r="E65" s="196"/>
      <c r="F65" s="137" t="s">
        <v>89</v>
      </c>
      <c r="G65" s="138"/>
      <c r="H65" s="138"/>
      <c r="I65" s="138">
        <f>'01 02 Pol'!G115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 x14ac:dyDescent="0.2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 x14ac:dyDescent="0.2">
      <c r="A4" s="78" t="s">
        <v>10</v>
      </c>
      <c r="B4" s="77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5"/>
  <sheetViews>
    <sheetView tabSelected="1" workbookViewId="0">
      <pane ySplit="7" topLeftCell="A59" activePane="bottomLeft" state="frozen"/>
      <selection pane="bottomLeft" activeCell="C77" sqref="C77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91</v>
      </c>
    </row>
    <row r="2" spans="1:60" ht="24.95" customHeight="1" x14ac:dyDescent="0.2">
      <c r="A2" s="143" t="s">
        <v>8</v>
      </c>
      <c r="B2" s="77" t="s">
        <v>50</v>
      </c>
      <c r="C2" s="255" t="s">
        <v>300</v>
      </c>
      <c r="D2" s="256"/>
      <c r="E2" s="256"/>
      <c r="F2" s="256"/>
      <c r="G2" s="257"/>
      <c r="AG2" t="s">
        <v>92</v>
      </c>
    </row>
    <row r="3" spans="1:60" ht="24.95" customHeight="1" x14ac:dyDescent="0.2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92</v>
      </c>
      <c r="AG3" t="s">
        <v>93</v>
      </c>
    </row>
    <row r="4" spans="1:60" ht="24.95" customHeight="1" x14ac:dyDescent="0.2">
      <c r="A4" s="144" t="s">
        <v>10</v>
      </c>
      <c r="B4" s="145" t="s">
        <v>43</v>
      </c>
      <c r="C4" s="258" t="s">
        <v>301</v>
      </c>
      <c r="D4" s="259"/>
      <c r="E4" s="259"/>
      <c r="F4" s="259"/>
      <c r="G4" s="260"/>
      <c r="AG4" t="s">
        <v>94</v>
      </c>
    </row>
    <row r="5" spans="1:60" x14ac:dyDescent="0.2">
      <c r="D5" s="142"/>
    </row>
    <row r="6" spans="1:60" ht="38.25" x14ac:dyDescent="0.2">
      <c r="A6" s="147" t="s">
        <v>95</v>
      </c>
      <c r="B6" s="149" t="s">
        <v>96</v>
      </c>
      <c r="C6" s="149" t="s">
        <v>97</v>
      </c>
      <c r="D6" s="148" t="s">
        <v>98</v>
      </c>
      <c r="E6" s="147" t="s">
        <v>99</v>
      </c>
      <c r="F6" s="146" t="s">
        <v>100</v>
      </c>
      <c r="G6" s="147" t="s">
        <v>31</v>
      </c>
      <c r="H6" s="150" t="s">
        <v>32</v>
      </c>
      <c r="I6" s="150" t="s">
        <v>101</v>
      </c>
      <c r="J6" s="150" t="s">
        <v>33</v>
      </c>
      <c r="K6" s="150" t="s">
        <v>102</v>
      </c>
      <c r="L6" s="150" t="s">
        <v>103</v>
      </c>
      <c r="M6" s="150" t="s">
        <v>104</v>
      </c>
      <c r="N6" s="150" t="s">
        <v>105</v>
      </c>
      <c r="O6" s="150" t="s">
        <v>106</v>
      </c>
      <c r="P6" s="150" t="s">
        <v>107</v>
      </c>
      <c r="Q6" s="150" t="s">
        <v>108</v>
      </c>
      <c r="R6" s="150" t="s">
        <v>109</v>
      </c>
      <c r="S6" s="150" t="s">
        <v>110</v>
      </c>
      <c r="T6" s="150" t="s">
        <v>111</v>
      </c>
      <c r="U6" s="150" t="s">
        <v>112</v>
      </c>
      <c r="V6" s="150" t="s">
        <v>113</v>
      </c>
      <c r="W6" s="150" t="s">
        <v>114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115</v>
      </c>
      <c r="B8" s="167" t="s">
        <v>56</v>
      </c>
      <c r="C8" s="186" t="s">
        <v>57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116</v>
      </c>
    </row>
    <row r="9" spans="1:60" ht="22.5" outlineLevel="1" x14ac:dyDescent="0.2">
      <c r="A9" s="172">
        <v>1</v>
      </c>
      <c r="B9" s="173" t="s">
        <v>117</v>
      </c>
      <c r="C9" s="187" t="s">
        <v>302</v>
      </c>
      <c r="D9" s="174" t="s">
        <v>118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119</v>
      </c>
      <c r="T9" s="161" t="s">
        <v>119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120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121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122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123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122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124</v>
      </c>
      <c r="C12" s="187" t="s">
        <v>303</v>
      </c>
      <c r="D12" s="174" t="s">
        <v>118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119</v>
      </c>
      <c r="T12" s="161" t="s">
        <v>119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125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126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122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127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122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128</v>
      </c>
      <c r="C15" s="187" t="s">
        <v>129</v>
      </c>
      <c r="D15" s="174" t="s">
        <v>118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130</v>
      </c>
      <c r="T15" s="161" t="s">
        <v>131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120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132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122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133</v>
      </c>
      <c r="C17" s="187" t="s">
        <v>134</v>
      </c>
      <c r="D17" s="174" t="s">
        <v>118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119</v>
      </c>
      <c r="T17" s="161" t="s">
        <v>119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120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135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122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136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122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8">
        <v>5</v>
      </c>
      <c r="B20" s="179" t="s">
        <v>137</v>
      </c>
      <c r="C20" s="189" t="s">
        <v>138</v>
      </c>
      <c r="D20" s="180" t="s">
        <v>139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119</v>
      </c>
      <c r="T20" s="161" t="s">
        <v>119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120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66" t="s">
        <v>115</v>
      </c>
      <c r="B21" s="167" t="s">
        <v>58</v>
      </c>
      <c r="C21" s="186" t="s">
        <v>59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116</v>
      </c>
    </row>
    <row r="22" spans="1:60" outlineLevel="1" x14ac:dyDescent="0.2">
      <c r="A22" s="172">
        <v>6</v>
      </c>
      <c r="B22" s="173" t="s">
        <v>140</v>
      </c>
      <c r="C22" s="187" t="s">
        <v>141</v>
      </c>
      <c r="D22" s="174" t="s">
        <v>118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119</v>
      </c>
      <c r="T22" s="161" t="s">
        <v>119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120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8" t="s">
        <v>142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122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66" t="s">
        <v>115</v>
      </c>
      <c r="B24" s="167" t="s">
        <v>60</v>
      </c>
      <c r="C24" s="186" t="s">
        <v>61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116</v>
      </c>
    </row>
    <row r="25" spans="1:60" outlineLevel="1" x14ac:dyDescent="0.2">
      <c r="A25" s="178">
        <v>7</v>
      </c>
      <c r="B25" s="179" t="s">
        <v>143</v>
      </c>
      <c r="C25" s="189" t="s">
        <v>144</v>
      </c>
      <c r="D25" s="180" t="s">
        <v>118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119</v>
      </c>
      <c r="T25" s="161" t="s">
        <v>119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120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66" t="s">
        <v>115</v>
      </c>
      <c r="B26" s="167" t="s">
        <v>62</v>
      </c>
      <c r="C26" s="186" t="s">
        <v>63</v>
      </c>
      <c r="D26" s="168"/>
      <c r="E26" s="169"/>
      <c r="F26" s="170"/>
      <c r="G26" s="171">
        <f>SUMIF(AG27:AG35,"&lt;&gt;NOR",G27:G35)</f>
        <v>0</v>
      </c>
      <c r="H26" s="165"/>
      <c r="I26" s="165">
        <f>SUM(I27:I35)</f>
        <v>0</v>
      </c>
      <c r="J26" s="165"/>
      <c r="K26" s="165">
        <f>SUM(K27:K35)</f>
        <v>0</v>
      </c>
      <c r="L26" s="165"/>
      <c r="M26" s="165">
        <f>SUM(M27:M35)</f>
        <v>0</v>
      </c>
      <c r="N26" s="165"/>
      <c r="O26" s="165">
        <f>SUM(O27:O35)</f>
        <v>0.02</v>
      </c>
      <c r="P26" s="165"/>
      <c r="Q26" s="165">
        <f>SUM(Q27:Q35)</f>
        <v>0.14000000000000001</v>
      </c>
      <c r="R26" s="165"/>
      <c r="S26" s="165"/>
      <c r="T26" s="165"/>
      <c r="U26" s="165"/>
      <c r="V26" s="165">
        <f>SUM(V27:V35)</f>
        <v>13.61</v>
      </c>
      <c r="W26" s="165"/>
      <c r="AG26" t="s">
        <v>116</v>
      </c>
    </row>
    <row r="27" spans="1:60" outlineLevel="1" x14ac:dyDescent="0.2">
      <c r="A27" s="172">
        <v>8</v>
      </c>
      <c r="B27" s="173" t="s">
        <v>145</v>
      </c>
      <c r="C27" s="187" t="s">
        <v>146</v>
      </c>
      <c r="D27" s="174" t="s">
        <v>118</v>
      </c>
      <c r="E27" s="175">
        <v>18.100000000000001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119</v>
      </c>
      <c r="T27" s="161" t="s">
        <v>119</v>
      </c>
      <c r="U27" s="161">
        <v>0.308</v>
      </c>
      <c r="V27" s="161">
        <f>ROUND(E27*U27,2)</f>
        <v>5.57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120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8" t="s">
        <v>147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122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78">
        <v>9</v>
      </c>
      <c r="B29" s="179" t="s">
        <v>148</v>
      </c>
      <c r="C29" s="189" t="s">
        <v>149</v>
      </c>
      <c r="D29" s="180" t="s">
        <v>118</v>
      </c>
      <c r="E29" s="181">
        <v>2</v>
      </c>
      <c r="F29" s="182"/>
      <c r="G29" s="183">
        <f t="shared" ref="G29:G35" si="0">ROUND(E29*F29,2)</f>
        <v>0</v>
      </c>
      <c r="H29" s="162"/>
      <c r="I29" s="161">
        <f t="shared" ref="I29:I35" si="1">ROUND(E29*H29,2)</f>
        <v>0</v>
      </c>
      <c r="J29" s="162"/>
      <c r="K29" s="161">
        <f t="shared" ref="K29:K35" si="2">ROUND(E29*J29,2)</f>
        <v>0</v>
      </c>
      <c r="L29" s="161">
        <v>15</v>
      </c>
      <c r="M29" s="161">
        <f t="shared" ref="M29:M35" si="3">G29*(1+L29/100)</f>
        <v>0</v>
      </c>
      <c r="N29" s="161">
        <v>0</v>
      </c>
      <c r="O29" s="161">
        <f t="shared" ref="O29:O35" si="4">ROUND(E29*N29,2)</f>
        <v>0</v>
      </c>
      <c r="P29" s="161">
        <v>6.6000000000000003E-2</v>
      </c>
      <c r="Q29" s="161">
        <f t="shared" ref="Q29:Q35" si="5">ROUND(E29*P29,2)</f>
        <v>0.13</v>
      </c>
      <c r="R29" s="161"/>
      <c r="S29" s="161" t="s">
        <v>119</v>
      </c>
      <c r="T29" s="161" t="s">
        <v>119</v>
      </c>
      <c r="U29" s="161">
        <v>2.3519999999999999</v>
      </c>
      <c r="V29" s="161">
        <f t="shared" ref="V29:V35" si="6"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120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8">
        <v>10</v>
      </c>
      <c r="B30" s="179" t="s">
        <v>150</v>
      </c>
      <c r="C30" s="189" t="s">
        <v>151</v>
      </c>
      <c r="D30" s="180" t="s">
        <v>152</v>
      </c>
      <c r="E30" s="181">
        <v>5</v>
      </c>
      <c r="F30" s="182"/>
      <c r="G30" s="183">
        <f t="shared" si="0"/>
        <v>0</v>
      </c>
      <c r="H30" s="162"/>
      <c r="I30" s="161">
        <f t="shared" si="1"/>
        <v>0</v>
      </c>
      <c r="J30" s="162"/>
      <c r="K30" s="161">
        <f t="shared" si="2"/>
        <v>0</v>
      </c>
      <c r="L30" s="161">
        <v>15</v>
      </c>
      <c r="M30" s="161">
        <f t="shared" si="3"/>
        <v>0</v>
      </c>
      <c r="N30" s="161">
        <v>4.8999999999999998E-4</v>
      </c>
      <c r="O30" s="161">
        <f t="shared" si="4"/>
        <v>0</v>
      </c>
      <c r="P30" s="161">
        <v>2E-3</v>
      </c>
      <c r="Q30" s="161">
        <f t="shared" si="5"/>
        <v>0.01</v>
      </c>
      <c r="R30" s="161"/>
      <c r="S30" s="161" t="s">
        <v>119</v>
      </c>
      <c r="T30" s="161" t="s">
        <v>119</v>
      </c>
      <c r="U30" s="161">
        <v>0.40899999999999997</v>
      </c>
      <c r="V30" s="161">
        <f t="shared" si="6"/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120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8">
        <v>11</v>
      </c>
      <c r="B31" s="179" t="s">
        <v>153</v>
      </c>
      <c r="C31" s="189" t="s">
        <v>154</v>
      </c>
      <c r="D31" s="180" t="s">
        <v>139</v>
      </c>
      <c r="E31" s="181">
        <v>1</v>
      </c>
      <c r="F31" s="182"/>
      <c r="G31" s="183">
        <f t="shared" si="0"/>
        <v>0</v>
      </c>
      <c r="H31" s="162"/>
      <c r="I31" s="161">
        <f t="shared" si="1"/>
        <v>0</v>
      </c>
      <c r="J31" s="162"/>
      <c r="K31" s="161">
        <f t="shared" si="2"/>
        <v>0</v>
      </c>
      <c r="L31" s="161">
        <v>15</v>
      </c>
      <c r="M31" s="161">
        <f t="shared" si="3"/>
        <v>0</v>
      </c>
      <c r="N31" s="161">
        <v>0</v>
      </c>
      <c r="O31" s="161">
        <f t="shared" si="4"/>
        <v>0</v>
      </c>
      <c r="P31" s="161">
        <v>0</v>
      </c>
      <c r="Q31" s="161">
        <f t="shared" si="5"/>
        <v>0</v>
      </c>
      <c r="R31" s="161"/>
      <c r="S31" s="161" t="s">
        <v>155</v>
      </c>
      <c r="T31" s="161" t="s">
        <v>156</v>
      </c>
      <c r="U31" s="161">
        <v>0</v>
      </c>
      <c r="V31" s="161">
        <f t="shared" si="6"/>
        <v>0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120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78">
        <v>12</v>
      </c>
      <c r="B32" s="179" t="s">
        <v>157</v>
      </c>
      <c r="C32" s="189" t="s">
        <v>158</v>
      </c>
      <c r="D32" s="180" t="s">
        <v>159</v>
      </c>
      <c r="E32" s="181">
        <v>1</v>
      </c>
      <c r="F32" s="182"/>
      <c r="G32" s="183">
        <f t="shared" si="0"/>
        <v>0</v>
      </c>
      <c r="H32" s="162"/>
      <c r="I32" s="161">
        <f t="shared" si="1"/>
        <v>0</v>
      </c>
      <c r="J32" s="162"/>
      <c r="K32" s="161">
        <f t="shared" si="2"/>
        <v>0</v>
      </c>
      <c r="L32" s="161">
        <v>15</v>
      </c>
      <c r="M32" s="161">
        <f t="shared" si="3"/>
        <v>0</v>
      </c>
      <c r="N32" s="161">
        <v>0</v>
      </c>
      <c r="O32" s="161">
        <f t="shared" si="4"/>
        <v>0</v>
      </c>
      <c r="P32" s="161">
        <v>0</v>
      </c>
      <c r="Q32" s="161">
        <f t="shared" si="5"/>
        <v>0</v>
      </c>
      <c r="R32" s="161"/>
      <c r="S32" s="161" t="s">
        <v>155</v>
      </c>
      <c r="T32" s="161" t="s">
        <v>156</v>
      </c>
      <c r="U32" s="161">
        <v>0</v>
      </c>
      <c r="V32" s="161">
        <f t="shared" si="6"/>
        <v>0</v>
      </c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120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8">
        <v>13</v>
      </c>
      <c r="B33" s="179" t="s">
        <v>160</v>
      </c>
      <c r="C33" s="189" t="s">
        <v>161</v>
      </c>
      <c r="D33" s="180" t="s">
        <v>159</v>
      </c>
      <c r="E33" s="181">
        <v>1</v>
      </c>
      <c r="F33" s="182"/>
      <c r="G33" s="183">
        <f t="shared" si="0"/>
        <v>0</v>
      </c>
      <c r="H33" s="162"/>
      <c r="I33" s="161">
        <f t="shared" si="1"/>
        <v>0</v>
      </c>
      <c r="J33" s="162"/>
      <c r="K33" s="161">
        <f t="shared" si="2"/>
        <v>0</v>
      </c>
      <c r="L33" s="161">
        <v>15</v>
      </c>
      <c r="M33" s="161">
        <f t="shared" si="3"/>
        <v>0</v>
      </c>
      <c r="N33" s="161">
        <v>0</v>
      </c>
      <c r="O33" s="161">
        <f t="shared" si="4"/>
        <v>0</v>
      </c>
      <c r="P33" s="161">
        <v>0</v>
      </c>
      <c r="Q33" s="161">
        <f t="shared" si="5"/>
        <v>0</v>
      </c>
      <c r="R33" s="161"/>
      <c r="S33" s="161" t="s">
        <v>155</v>
      </c>
      <c r="T33" s="161" t="s">
        <v>162</v>
      </c>
      <c r="U33" s="161">
        <v>0</v>
      </c>
      <c r="V33" s="161">
        <f t="shared" si="6"/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120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14</v>
      </c>
      <c r="B34" s="179" t="s">
        <v>296</v>
      </c>
      <c r="C34" s="189" t="s">
        <v>297</v>
      </c>
      <c r="D34" s="180" t="s">
        <v>139</v>
      </c>
      <c r="E34" s="181">
        <v>1</v>
      </c>
      <c r="F34" s="182"/>
      <c r="G34" s="183">
        <f t="shared" si="0"/>
        <v>0</v>
      </c>
      <c r="H34" s="162"/>
      <c r="I34" s="161">
        <f t="shared" si="1"/>
        <v>0</v>
      </c>
      <c r="J34" s="162"/>
      <c r="K34" s="161">
        <f t="shared" si="2"/>
        <v>0</v>
      </c>
      <c r="L34" s="161">
        <v>15</v>
      </c>
      <c r="M34" s="161">
        <f t="shared" si="3"/>
        <v>0</v>
      </c>
      <c r="N34" s="161">
        <v>2.1250000000000002E-2</v>
      </c>
      <c r="O34" s="161">
        <f t="shared" si="4"/>
        <v>0.02</v>
      </c>
      <c r="P34" s="161">
        <v>0</v>
      </c>
      <c r="Q34" s="161">
        <f t="shared" si="5"/>
        <v>0</v>
      </c>
      <c r="R34" s="161"/>
      <c r="S34" s="161" t="s">
        <v>155</v>
      </c>
      <c r="T34" s="161" t="s">
        <v>156</v>
      </c>
      <c r="U34" s="161">
        <v>1.29</v>
      </c>
      <c r="V34" s="161">
        <f t="shared" si="6"/>
        <v>1.29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125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15</v>
      </c>
      <c r="B35" s="179" t="s">
        <v>163</v>
      </c>
      <c r="C35" s="189" t="s">
        <v>304</v>
      </c>
      <c r="D35" s="180" t="s">
        <v>139</v>
      </c>
      <c r="E35" s="181">
        <v>1</v>
      </c>
      <c r="F35" s="182"/>
      <c r="G35" s="183">
        <f t="shared" si="0"/>
        <v>0</v>
      </c>
      <c r="H35" s="162"/>
      <c r="I35" s="161">
        <f t="shared" si="1"/>
        <v>0</v>
      </c>
      <c r="J35" s="162"/>
      <c r="K35" s="161">
        <f t="shared" si="2"/>
        <v>0</v>
      </c>
      <c r="L35" s="161">
        <v>15</v>
      </c>
      <c r="M35" s="161">
        <f t="shared" si="3"/>
        <v>0</v>
      </c>
      <c r="N35" s="161">
        <v>0</v>
      </c>
      <c r="O35" s="161">
        <f t="shared" si="4"/>
        <v>0</v>
      </c>
      <c r="P35" s="161">
        <v>0</v>
      </c>
      <c r="Q35" s="161">
        <f t="shared" si="5"/>
        <v>0</v>
      </c>
      <c r="R35" s="161"/>
      <c r="S35" s="161" t="s">
        <v>155</v>
      </c>
      <c r="T35" s="161" t="s">
        <v>162</v>
      </c>
      <c r="U35" s="161">
        <v>0</v>
      </c>
      <c r="V35" s="161">
        <f t="shared" si="6"/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120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x14ac:dyDescent="0.2">
      <c r="A36" s="166" t="s">
        <v>115</v>
      </c>
      <c r="B36" s="167" t="s">
        <v>64</v>
      </c>
      <c r="C36" s="186" t="s">
        <v>65</v>
      </c>
      <c r="D36" s="168"/>
      <c r="E36" s="169"/>
      <c r="F36" s="170"/>
      <c r="G36" s="171">
        <f>SUMIF(AG37:AG37,"&lt;&gt;NOR",G37:G37)</f>
        <v>0</v>
      </c>
      <c r="H36" s="165"/>
      <c r="I36" s="165">
        <f>SUM(I37:I37)</f>
        <v>0</v>
      </c>
      <c r="J36" s="165"/>
      <c r="K36" s="165">
        <f>SUM(K37:K37)</f>
        <v>0</v>
      </c>
      <c r="L36" s="165"/>
      <c r="M36" s="165">
        <f>SUM(M37:M37)</f>
        <v>0</v>
      </c>
      <c r="N36" s="165"/>
      <c r="O36" s="165">
        <f>SUM(O37:O37)</f>
        <v>0</v>
      </c>
      <c r="P36" s="165"/>
      <c r="Q36" s="165">
        <f>SUM(Q37:Q37)</f>
        <v>0</v>
      </c>
      <c r="R36" s="165"/>
      <c r="S36" s="165"/>
      <c r="T36" s="165"/>
      <c r="U36" s="165"/>
      <c r="V36" s="165">
        <f>SUM(V37:V37)</f>
        <v>1.3</v>
      </c>
      <c r="W36" s="165"/>
      <c r="AG36" t="s">
        <v>116</v>
      </c>
    </row>
    <row r="37" spans="1:60" outlineLevel="1" x14ac:dyDescent="0.2">
      <c r="A37" s="178">
        <v>16</v>
      </c>
      <c r="B37" s="179" t="s">
        <v>164</v>
      </c>
      <c r="C37" s="189" t="s">
        <v>165</v>
      </c>
      <c r="D37" s="180" t="s">
        <v>166</v>
      </c>
      <c r="E37" s="181">
        <v>0.50178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119</v>
      </c>
      <c r="T37" s="161" t="s">
        <v>119</v>
      </c>
      <c r="U37" s="161">
        <v>2.5979999999999999</v>
      </c>
      <c r="V37" s="161">
        <f>ROUND(E37*U37,2)</f>
        <v>1.3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167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66" t="s">
        <v>115</v>
      </c>
      <c r="B38" s="167" t="s">
        <v>66</v>
      </c>
      <c r="C38" s="186" t="s">
        <v>67</v>
      </c>
      <c r="D38" s="168"/>
      <c r="E38" s="169"/>
      <c r="F38" s="170"/>
      <c r="G38" s="171">
        <f>SUMIF(AG39:AG41,"&lt;&gt;NOR",G39:G41)</f>
        <v>0</v>
      </c>
      <c r="H38" s="165"/>
      <c r="I38" s="165">
        <f>SUM(I39:I41)</f>
        <v>0</v>
      </c>
      <c r="J38" s="165"/>
      <c r="K38" s="165">
        <f>SUM(K39:K41)</f>
        <v>0</v>
      </c>
      <c r="L38" s="165"/>
      <c r="M38" s="165">
        <f>SUM(M39:M41)</f>
        <v>0</v>
      </c>
      <c r="N38" s="165"/>
      <c r="O38" s="165">
        <f>SUM(O39:O41)</f>
        <v>0.02</v>
      </c>
      <c r="P38" s="165"/>
      <c r="Q38" s="165">
        <f>SUM(Q39:Q41)</f>
        <v>0</v>
      </c>
      <c r="R38" s="165"/>
      <c r="S38" s="165"/>
      <c r="T38" s="165"/>
      <c r="U38" s="165"/>
      <c r="V38" s="165">
        <f>SUM(V39:V41)</f>
        <v>1.97</v>
      </c>
      <c r="W38" s="165"/>
      <c r="AG38" t="s">
        <v>116</v>
      </c>
    </row>
    <row r="39" spans="1:60" ht="22.5" outlineLevel="1" x14ac:dyDescent="0.2">
      <c r="A39" s="172">
        <v>17</v>
      </c>
      <c r="B39" s="173" t="s">
        <v>168</v>
      </c>
      <c r="C39" s="187" t="s">
        <v>169</v>
      </c>
      <c r="D39" s="174" t="s">
        <v>118</v>
      </c>
      <c r="E39" s="175">
        <v>4.702</v>
      </c>
      <c r="F39" s="176"/>
      <c r="G39" s="177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3.7799999999999999E-3</v>
      </c>
      <c r="O39" s="161">
        <f>ROUND(E39*N39,2)</f>
        <v>0.02</v>
      </c>
      <c r="P39" s="161">
        <v>0</v>
      </c>
      <c r="Q39" s="161">
        <f>ROUND(E39*P39,2)</f>
        <v>0</v>
      </c>
      <c r="R39" s="161"/>
      <c r="S39" s="161" t="s">
        <v>119</v>
      </c>
      <c r="T39" s="161" t="s">
        <v>119</v>
      </c>
      <c r="U39" s="161">
        <v>0.41865000000000002</v>
      </c>
      <c r="V39" s="161">
        <f>ROUND(E39*U39,2)</f>
        <v>1.97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170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8"/>
      <c r="B40" s="159"/>
      <c r="C40" s="188" t="s">
        <v>171</v>
      </c>
      <c r="D40" s="163"/>
      <c r="E40" s="164">
        <v>2.1459999999999999</v>
      </c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  <c r="T40" s="161"/>
      <c r="U40" s="161"/>
      <c r="V40" s="161"/>
      <c r="W40" s="161"/>
      <c r="X40" s="151"/>
      <c r="Y40" s="151"/>
      <c r="Z40" s="151"/>
      <c r="AA40" s="151"/>
      <c r="AB40" s="151"/>
      <c r="AC40" s="151"/>
      <c r="AD40" s="151"/>
      <c r="AE40" s="151"/>
      <c r="AF40" s="151"/>
      <c r="AG40" s="151" t="s">
        <v>122</v>
      </c>
      <c r="AH40" s="151">
        <v>0</v>
      </c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8"/>
      <c r="B41" s="159"/>
      <c r="C41" s="188" t="s">
        <v>172</v>
      </c>
      <c r="D41" s="163"/>
      <c r="E41" s="164">
        <v>2.556</v>
      </c>
      <c r="F41" s="161"/>
      <c r="G41" s="161"/>
      <c r="H41" s="161"/>
      <c r="I41" s="161"/>
      <c r="J41" s="161"/>
      <c r="K41" s="161"/>
      <c r="L41" s="161"/>
      <c r="M41" s="161"/>
      <c r="N41" s="161"/>
      <c r="O41" s="161"/>
      <c r="P41" s="161"/>
      <c r="Q41" s="161"/>
      <c r="R41" s="161"/>
      <c r="S41" s="161"/>
      <c r="T41" s="161"/>
      <c r="U41" s="161"/>
      <c r="V41" s="161"/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122</v>
      </c>
      <c r="AH41" s="151">
        <v>0</v>
      </c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x14ac:dyDescent="0.2">
      <c r="A42" s="166" t="s">
        <v>115</v>
      </c>
      <c r="B42" s="167" t="s">
        <v>68</v>
      </c>
      <c r="C42" s="186" t="s">
        <v>69</v>
      </c>
      <c r="D42" s="168"/>
      <c r="E42" s="169"/>
      <c r="F42" s="170"/>
      <c r="G42" s="171">
        <f>SUMIF(AG43:AG48,"&lt;&gt;NOR",G43:G48)</f>
        <v>0</v>
      </c>
      <c r="H42" s="165"/>
      <c r="I42" s="165">
        <f>SUM(I43:I48)</f>
        <v>0</v>
      </c>
      <c r="J42" s="165"/>
      <c r="K42" s="165">
        <f>SUM(K43:K48)</f>
        <v>0</v>
      </c>
      <c r="L42" s="165"/>
      <c r="M42" s="165">
        <f>SUM(M43:M48)</f>
        <v>0</v>
      </c>
      <c r="N42" s="165"/>
      <c r="O42" s="165">
        <f>SUM(O43:O48)</f>
        <v>0</v>
      </c>
      <c r="P42" s="165"/>
      <c r="Q42" s="165">
        <f>SUM(Q43:Q48)</f>
        <v>0</v>
      </c>
      <c r="R42" s="165"/>
      <c r="S42" s="165"/>
      <c r="T42" s="165"/>
      <c r="U42" s="165"/>
      <c r="V42" s="165">
        <f>SUM(V43:V48)</f>
        <v>2.0099999999999998</v>
      </c>
      <c r="W42" s="165"/>
      <c r="AG42" t="s">
        <v>116</v>
      </c>
    </row>
    <row r="43" spans="1:60" outlineLevel="1" x14ac:dyDescent="0.2">
      <c r="A43" s="178">
        <v>18</v>
      </c>
      <c r="B43" s="179" t="s">
        <v>173</v>
      </c>
      <c r="C43" s="189" t="s">
        <v>174</v>
      </c>
      <c r="D43" s="180" t="s">
        <v>152</v>
      </c>
      <c r="E43" s="181">
        <v>1</v>
      </c>
      <c r="F43" s="182"/>
      <c r="G43" s="183">
        <f t="shared" ref="G43:G48" si="7">ROUND(E43*F43,2)</f>
        <v>0</v>
      </c>
      <c r="H43" s="162"/>
      <c r="I43" s="161">
        <f t="shared" ref="I43:I48" si="8">ROUND(E43*H43,2)</f>
        <v>0</v>
      </c>
      <c r="J43" s="162"/>
      <c r="K43" s="161">
        <f t="shared" ref="K43:K48" si="9">ROUND(E43*J43,2)</f>
        <v>0</v>
      </c>
      <c r="L43" s="161">
        <v>15</v>
      </c>
      <c r="M43" s="161">
        <f t="shared" ref="M43:M48" si="10">G43*(1+L43/100)</f>
        <v>0</v>
      </c>
      <c r="N43" s="161">
        <v>3.8000000000000002E-4</v>
      </c>
      <c r="O43" s="161">
        <f t="shared" ref="O43:O48" si="11">ROUND(E43*N43,2)</f>
        <v>0</v>
      </c>
      <c r="P43" s="161">
        <v>0</v>
      </c>
      <c r="Q43" s="161">
        <f t="shared" ref="Q43:Q48" si="12">ROUND(E43*P43,2)</f>
        <v>0</v>
      </c>
      <c r="R43" s="161"/>
      <c r="S43" s="161" t="s">
        <v>119</v>
      </c>
      <c r="T43" s="161" t="s">
        <v>119</v>
      </c>
      <c r="U43" s="161">
        <v>0.32</v>
      </c>
      <c r="V43" s="161">
        <f t="shared" ref="V43:V48" si="13">ROUND(E43*U43,2)</f>
        <v>0.32</v>
      </c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175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78">
        <v>19</v>
      </c>
      <c r="B44" s="179" t="s">
        <v>176</v>
      </c>
      <c r="C44" s="189" t="s">
        <v>177</v>
      </c>
      <c r="D44" s="180" t="s">
        <v>152</v>
      </c>
      <c r="E44" s="181">
        <v>2</v>
      </c>
      <c r="F44" s="182"/>
      <c r="G44" s="183">
        <f t="shared" si="7"/>
        <v>0</v>
      </c>
      <c r="H44" s="162"/>
      <c r="I44" s="161">
        <f t="shared" si="8"/>
        <v>0</v>
      </c>
      <c r="J44" s="162"/>
      <c r="K44" s="161">
        <f t="shared" si="9"/>
        <v>0</v>
      </c>
      <c r="L44" s="161">
        <v>15</v>
      </c>
      <c r="M44" s="161">
        <f t="shared" si="10"/>
        <v>0</v>
      </c>
      <c r="N44" s="161">
        <v>4.6999999999999999E-4</v>
      </c>
      <c r="O44" s="161">
        <f t="shared" si="11"/>
        <v>0</v>
      </c>
      <c r="P44" s="161">
        <v>0</v>
      </c>
      <c r="Q44" s="161">
        <f t="shared" si="12"/>
        <v>0</v>
      </c>
      <c r="R44" s="161"/>
      <c r="S44" s="161" t="s">
        <v>119</v>
      </c>
      <c r="T44" s="161" t="s">
        <v>119</v>
      </c>
      <c r="U44" s="161">
        <v>0.35899999999999999</v>
      </c>
      <c r="V44" s="161">
        <f t="shared" si="13"/>
        <v>0.72</v>
      </c>
      <c r="W44" s="161"/>
      <c r="X44" s="151"/>
      <c r="Y44" s="151"/>
      <c r="Z44" s="151"/>
      <c r="AA44" s="151"/>
      <c r="AB44" s="151"/>
      <c r="AC44" s="151"/>
      <c r="AD44" s="151"/>
      <c r="AE44" s="151"/>
      <c r="AF44" s="151"/>
      <c r="AG44" s="151" t="s">
        <v>175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78">
        <v>20</v>
      </c>
      <c r="B45" s="179" t="s">
        <v>178</v>
      </c>
      <c r="C45" s="189" t="s">
        <v>179</v>
      </c>
      <c r="D45" s="180" t="s">
        <v>152</v>
      </c>
      <c r="E45" s="181">
        <v>1</v>
      </c>
      <c r="F45" s="182"/>
      <c r="G45" s="183">
        <f t="shared" si="7"/>
        <v>0</v>
      </c>
      <c r="H45" s="162"/>
      <c r="I45" s="161">
        <f t="shared" si="8"/>
        <v>0</v>
      </c>
      <c r="J45" s="162"/>
      <c r="K45" s="161">
        <f t="shared" si="9"/>
        <v>0</v>
      </c>
      <c r="L45" s="161">
        <v>15</v>
      </c>
      <c r="M45" s="161">
        <f t="shared" si="10"/>
        <v>0</v>
      </c>
      <c r="N45" s="161">
        <v>6.9999999999999999E-4</v>
      </c>
      <c r="O45" s="161">
        <f t="shared" si="11"/>
        <v>0</v>
      </c>
      <c r="P45" s="161">
        <v>0</v>
      </c>
      <c r="Q45" s="161">
        <f t="shared" si="12"/>
        <v>0</v>
      </c>
      <c r="R45" s="161"/>
      <c r="S45" s="161" t="s">
        <v>119</v>
      </c>
      <c r="T45" s="161" t="s">
        <v>119</v>
      </c>
      <c r="U45" s="161">
        <v>0.45200000000000001</v>
      </c>
      <c r="V45" s="161">
        <f t="shared" si="13"/>
        <v>0.45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125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8">
        <v>21</v>
      </c>
      <c r="B46" s="179" t="s">
        <v>180</v>
      </c>
      <c r="C46" s="189" t="s">
        <v>181</v>
      </c>
      <c r="D46" s="180" t="s">
        <v>139</v>
      </c>
      <c r="E46" s="181">
        <v>3</v>
      </c>
      <c r="F46" s="182"/>
      <c r="G46" s="183">
        <f t="shared" si="7"/>
        <v>0</v>
      </c>
      <c r="H46" s="162"/>
      <c r="I46" s="161">
        <f t="shared" si="8"/>
        <v>0</v>
      </c>
      <c r="J46" s="162"/>
      <c r="K46" s="161">
        <f t="shared" si="9"/>
        <v>0</v>
      </c>
      <c r="L46" s="161">
        <v>15</v>
      </c>
      <c r="M46" s="161">
        <f t="shared" si="10"/>
        <v>0</v>
      </c>
      <c r="N46" s="161">
        <v>0</v>
      </c>
      <c r="O46" s="161">
        <f t="shared" si="11"/>
        <v>0</v>
      </c>
      <c r="P46" s="161">
        <v>0</v>
      </c>
      <c r="Q46" s="161">
        <f t="shared" si="12"/>
        <v>0</v>
      </c>
      <c r="R46" s="161"/>
      <c r="S46" s="161" t="s">
        <v>119</v>
      </c>
      <c r="T46" s="161" t="s">
        <v>119</v>
      </c>
      <c r="U46" s="161">
        <v>0.17399999999999999</v>
      </c>
      <c r="V46" s="161">
        <f t="shared" si="13"/>
        <v>0.52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175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2">
        <v>22</v>
      </c>
      <c r="B47" s="173" t="s">
        <v>182</v>
      </c>
      <c r="C47" s="187" t="s">
        <v>183</v>
      </c>
      <c r="D47" s="174" t="s">
        <v>139</v>
      </c>
      <c r="E47" s="175">
        <v>1</v>
      </c>
      <c r="F47" s="176"/>
      <c r="G47" s="177">
        <f t="shared" si="7"/>
        <v>0</v>
      </c>
      <c r="H47" s="162"/>
      <c r="I47" s="161">
        <f t="shared" si="8"/>
        <v>0</v>
      </c>
      <c r="J47" s="162"/>
      <c r="K47" s="161">
        <f t="shared" si="9"/>
        <v>0</v>
      </c>
      <c r="L47" s="161">
        <v>15</v>
      </c>
      <c r="M47" s="161">
        <f t="shared" si="10"/>
        <v>0</v>
      </c>
      <c r="N47" s="161">
        <v>0</v>
      </c>
      <c r="O47" s="161">
        <f t="shared" si="11"/>
        <v>0</v>
      </c>
      <c r="P47" s="161">
        <v>0</v>
      </c>
      <c r="Q47" s="161">
        <f t="shared" si="12"/>
        <v>0</v>
      </c>
      <c r="R47" s="161"/>
      <c r="S47" s="161" t="s">
        <v>155</v>
      </c>
      <c r="T47" s="161" t="s">
        <v>156</v>
      </c>
      <c r="U47" s="161">
        <v>0</v>
      </c>
      <c r="V47" s="161">
        <f t="shared" si="13"/>
        <v>0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125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8">
        <v>23</v>
      </c>
      <c r="B48" s="159" t="s">
        <v>184</v>
      </c>
      <c r="C48" s="190" t="s">
        <v>185</v>
      </c>
      <c r="D48" s="160" t="s">
        <v>0</v>
      </c>
      <c r="E48" s="184"/>
      <c r="F48" s="162"/>
      <c r="G48" s="161">
        <f t="shared" si="7"/>
        <v>0</v>
      </c>
      <c r="H48" s="162"/>
      <c r="I48" s="161">
        <f t="shared" si="8"/>
        <v>0</v>
      </c>
      <c r="J48" s="162"/>
      <c r="K48" s="161">
        <f t="shared" si="9"/>
        <v>0</v>
      </c>
      <c r="L48" s="161">
        <v>15</v>
      </c>
      <c r="M48" s="161">
        <f t="shared" si="10"/>
        <v>0</v>
      </c>
      <c r="N48" s="161">
        <v>0</v>
      </c>
      <c r="O48" s="161">
        <f t="shared" si="11"/>
        <v>0</v>
      </c>
      <c r="P48" s="161">
        <v>0</v>
      </c>
      <c r="Q48" s="161">
        <f t="shared" si="12"/>
        <v>0</v>
      </c>
      <c r="R48" s="161"/>
      <c r="S48" s="161" t="s">
        <v>119</v>
      </c>
      <c r="T48" s="161" t="s">
        <v>119</v>
      </c>
      <c r="U48" s="161">
        <v>0</v>
      </c>
      <c r="V48" s="161">
        <f t="shared" si="13"/>
        <v>0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186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x14ac:dyDescent="0.2">
      <c r="A49" s="166" t="s">
        <v>115</v>
      </c>
      <c r="B49" s="167" t="s">
        <v>70</v>
      </c>
      <c r="C49" s="186" t="s">
        <v>71</v>
      </c>
      <c r="D49" s="168"/>
      <c r="E49" s="169"/>
      <c r="F49" s="170"/>
      <c r="G49" s="171">
        <f>SUMIF(AG50:AG60,"&lt;&gt;NOR",G50:G60)</f>
        <v>0</v>
      </c>
      <c r="H49" s="165"/>
      <c r="I49" s="165">
        <f>SUM(I50:I60)</f>
        <v>0</v>
      </c>
      <c r="J49" s="165"/>
      <c r="K49" s="165">
        <f>SUM(K50:K60)</f>
        <v>0</v>
      </c>
      <c r="L49" s="165"/>
      <c r="M49" s="165">
        <f>SUM(M50:M60)</f>
        <v>0</v>
      </c>
      <c r="N49" s="165"/>
      <c r="O49" s="165">
        <f>SUM(O50:O60)</f>
        <v>0.02</v>
      </c>
      <c r="P49" s="165"/>
      <c r="Q49" s="165">
        <f>SUM(Q50:Q60)</f>
        <v>0</v>
      </c>
      <c r="R49" s="165"/>
      <c r="S49" s="165"/>
      <c r="T49" s="165"/>
      <c r="U49" s="165"/>
      <c r="V49" s="165">
        <f>SUM(V50:V60)</f>
        <v>8.36</v>
      </c>
      <c r="W49" s="165"/>
      <c r="AG49" t="s">
        <v>116</v>
      </c>
    </row>
    <row r="50" spans="1:60" outlineLevel="1" x14ac:dyDescent="0.2">
      <c r="A50" s="178">
        <v>24</v>
      </c>
      <c r="B50" s="179" t="s">
        <v>187</v>
      </c>
      <c r="C50" s="189" t="s">
        <v>188</v>
      </c>
      <c r="D50" s="180" t="s">
        <v>139</v>
      </c>
      <c r="E50" s="181">
        <v>10</v>
      </c>
      <c r="F50" s="182"/>
      <c r="G50" s="183">
        <f t="shared" ref="G50:G60" si="14">ROUND(E50*F50,2)</f>
        <v>0</v>
      </c>
      <c r="H50" s="162"/>
      <c r="I50" s="161">
        <f t="shared" ref="I50:I60" si="15">ROUND(E50*H50,2)</f>
        <v>0</v>
      </c>
      <c r="J50" s="162"/>
      <c r="K50" s="161">
        <f t="shared" ref="K50:K60" si="16">ROUND(E50*J50,2)</f>
        <v>0</v>
      </c>
      <c r="L50" s="161">
        <v>15</v>
      </c>
      <c r="M50" s="161">
        <f t="shared" ref="M50:M60" si="17">G50*(1+L50/100)</f>
        <v>0</v>
      </c>
      <c r="N50" s="161">
        <v>0</v>
      </c>
      <c r="O50" s="161">
        <f t="shared" ref="O50:O60" si="18">ROUND(E50*N50,2)</f>
        <v>0</v>
      </c>
      <c r="P50" s="161">
        <v>0</v>
      </c>
      <c r="Q50" s="161">
        <f t="shared" ref="Q50:Q60" si="19">ROUND(E50*P50,2)</f>
        <v>0</v>
      </c>
      <c r="R50" s="161"/>
      <c r="S50" s="161" t="s">
        <v>119</v>
      </c>
      <c r="T50" s="161" t="s">
        <v>119</v>
      </c>
      <c r="U50" s="161">
        <v>1.7899999999999999E-2</v>
      </c>
      <c r="V50" s="161">
        <f t="shared" ref="V50:V60" si="20">ROUND(E50*U50,2)</f>
        <v>0.18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175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78">
        <v>25</v>
      </c>
      <c r="B51" s="179" t="s">
        <v>189</v>
      </c>
      <c r="C51" s="189" t="s">
        <v>190</v>
      </c>
      <c r="D51" s="180" t="s">
        <v>139</v>
      </c>
      <c r="E51" s="181">
        <v>10</v>
      </c>
      <c r="F51" s="182"/>
      <c r="G51" s="183">
        <f t="shared" si="14"/>
        <v>0</v>
      </c>
      <c r="H51" s="162"/>
      <c r="I51" s="161">
        <f t="shared" si="15"/>
        <v>0</v>
      </c>
      <c r="J51" s="162"/>
      <c r="K51" s="161">
        <f t="shared" si="16"/>
        <v>0</v>
      </c>
      <c r="L51" s="161">
        <v>15</v>
      </c>
      <c r="M51" s="161">
        <f t="shared" si="17"/>
        <v>0</v>
      </c>
      <c r="N51" s="161">
        <v>0</v>
      </c>
      <c r="O51" s="161">
        <f t="shared" si="18"/>
        <v>0</v>
      </c>
      <c r="P51" s="161">
        <v>0</v>
      </c>
      <c r="Q51" s="161">
        <f t="shared" si="19"/>
        <v>0</v>
      </c>
      <c r="R51" s="161"/>
      <c r="S51" s="161" t="s">
        <v>119</v>
      </c>
      <c r="T51" s="161" t="s">
        <v>119</v>
      </c>
      <c r="U51" s="161">
        <v>7.6880000000000004E-2</v>
      </c>
      <c r="V51" s="161">
        <f t="shared" si="20"/>
        <v>0.77</v>
      </c>
      <c r="W51" s="161"/>
      <c r="X51" s="151"/>
      <c r="Y51" s="151"/>
      <c r="Z51" s="151"/>
      <c r="AA51" s="151"/>
      <c r="AB51" s="151"/>
      <c r="AC51" s="151"/>
      <c r="AD51" s="151"/>
      <c r="AE51" s="151"/>
      <c r="AF51" s="151"/>
      <c r="AG51" s="151" t="s">
        <v>175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78">
        <v>26</v>
      </c>
      <c r="B52" s="179" t="s">
        <v>191</v>
      </c>
      <c r="C52" s="189" t="s">
        <v>192</v>
      </c>
      <c r="D52" s="180" t="s">
        <v>152</v>
      </c>
      <c r="E52" s="181">
        <v>3.5</v>
      </c>
      <c r="F52" s="182"/>
      <c r="G52" s="183">
        <f t="shared" si="14"/>
        <v>0</v>
      </c>
      <c r="H52" s="162"/>
      <c r="I52" s="161">
        <f t="shared" si="15"/>
        <v>0</v>
      </c>
      <c r="J52" s="162"/>
      <c r="K52" s="161">
        <f t="shared" si="16"/>
        <v>0</v>
      </c>
      <c r="L52" s="161">
        <v>15</v>
      </c>
      <c r="M52" s="161">
        <f t="shared" si="17"/>
        <v>0</v>
      </c>
      <c r="N52" s="161">
        <v>4.0099999999999997E-3</v>
      </c>
      <c r="O52" s="161">
        <f t="shared" si="18"/>
        <v>0.01</v>
      </c>
      <c r="P52" s="161">
        <v>0</v>
      </c>
      <c r="Q52" s="161">
        <f t="shared" si="19"/>
        <v>0</v>
      </c>
      <c r="R52" s="161"/>
      <c r="S52" s="161" t="s">
        <v>119</v>
      </c>
      <c r="T52" s="161" t="s">
        <v>119</v>
      </c>
      <c r="U52" s="161">
        <v>0.54290000000000005</v>
      </c>
      <c r="V52" s="161">
        <f t="shared" si="20"/>
        <v>1.9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175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8">
        <v>27</v>
      </c>
      <c r="B53" s="179" t="s">
        <v>193</v>
      </c>
      <c r="C53" s="189" t="s">
        <v>194</v>
      </c>
      <c r="D53" s="180" t="s">
        <v>152</v>
      </c>
      <c r="E53" s="181">
        <v>2.5</v>
      </c>
      <c r="F53" s="182"/>
      <c r="G53" s="183">
        <f t="shared" si="14"/>
        <v>0</v>
      </c>
      <c r="H53" s="162"/>
      <c r="I53" s="161">
        <f t="shared" si="15"/>
        <v>0</v>
      </c>
      <c r="J53" s="162"/>
      <c r="K53" s="161">
        <f t="shared" si="16"/>
        <v>0</v>
      </c>
      <c r="L53" s="161">
        <v>15</v>
      </c>
      <c r="M53" s="161">
        <f t="shared" si="17"/>
        <v>0</v>
      </c>
      <c r="N53" s="161">
        <v>5.2199999999999998E-3</v>
      </c>
      <c r="O53" s="161">
        <f t="shared" si="18"/>
        <v>0.01</v>
      </c>
      <c r="P53" s="161">
        <v>0</v>
      </c>
      <c r="Q53" s="161">
        <f t="shared" si="19"/>
        <v>0</v>
      </c>
      <c r="R53" s="161"/>
      <c r="S53" s="161" t="s">
        <v>119</v>
      </c>
      <c r="T53" s="161" t="s">
        <v>119</v>
      </c>
      <c r="U53" s="161">
        <v>0.63429999999999997</v>
      </c>
      <c r="V53" s="161">
        <f t="shared" si="20"/>
        <v>1.59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125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28</v>
      </c>
      <c r="B54" s="179" t="s">
        <v>195</v>
      </c>
      <c r="C54" s="189" t="s">
        <v>196</v>
      </c>
      <c r="D54" s="180" t="s">
        <v>139</v>
      </c>
      <c r="E54" s="181">
        <v>2</v>
      </c>
      <c r="F54" s="182"/>
      <c r="G54" s="183">
        <f t="shared" si="14"/>
        <v>0</v>
      </c>
      <c r="H54" s="162"/>
      <c r="I54" s="161">
        <f t="shared" si="15"/>
        <v>0</v>
      </c>
      <c r="J54" s="162"/>
      <c r="K54" s="161">
        <f t="shared" si="16"/>
        <v>0</v>
      </c>
      <c r="L54" s="161">
        <v>15</v>
      </c>
      <c r="M54" s="161">
        <f t="shared" si="17"/>
        <v>0</v>
      </c>
      <c r="N54" s="161">
        <v>6.3000000000000003E-4</v>
      </c>
      <c r="O54" s="161">
        <f t="shared" si="18"/>
        <v>0</v>
      </c>
      <c r="P54" s="161">
        <v>0</v>
      </c>
      <c r="Q54" s="161">
        <f t="shared" si="19"/>
        <v>0</v>
      </c>
      <c r="R54" s="161"/>
      <c r="S54" s="161" t="s">
        <v>119</v>
      </c>
      <c r="T54" s="161" t="s">
        <v>119</v>
      </c>
      <c r="U54" s="161">
        <v>0.27200000000000002</v>
      </c>
      <c r="V54" s="161">
        <f t="shared" si="20"/>
        <v>0.54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175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29</v>
      </c>
      <c r="B55" s="179" t="s">
        <v>197</v>
      </c>
      <c r="C55" s="189" t="s">
        <v>198</v>
      </c>
      <c r="D55" s="180" t="s">
        <v>199</v>
      </c>
      <c r="E55" s="181">
        <v>3</v>
      </c>
      <c r="F55" s="182"/>
      <c r="G55" s="183">
        <f t="shared" si="14"/>
        <v>0</v>
      </c>
      <c r="H55" s="162"/>
      <c r="I55" s="161">
        <f t="shared" si="15"/>
        <v>0</v>
      </c>
      <c r="J55" s="162"/>
      <c r="K55" s="161">
        <f t="shared" si="16"/>
        <v>0</v>
      </c>
      <c r="L55" s="161">
        <v>15</v>
      </c>
      <c r="M55" s="161">
        <f t="shared" si="17"/>
        <v>0</v>
      </c>
      <c r="N55" s="161">
        <v>1.48E-3</v>
      </c>
      <c r="O55" s="161">
        <f t="shared" si="18"/>
        <v>0</v>
      </c>
      <c r="P55" s="161">
        <v>0</v>
      </c>
      <c r="Q55" s="161">
        <f t="shared" si="19"/>
        <v>0</v>
      </c>
      <c r="R55" s="161"/>
      <c r="S55" s="161" t="s">
        <v>119</v>
      </c>
      <c r="T55" s="161" t="s">
        <v>119</v>
      </c>
      <c r="U55" s="161">
        <v>0.54</v>
      </c>
      <c r="V55" s="161">
        <f t="shared" si="20"/>
        <v>1.62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175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30</v>
      </c>
      <c r="B56" s="179" t="s">
        <v>200</v>
      </c>
      <c r="C56" s="189" t="s">
        <v>201</v>
      </c>
      <c r="D56" s="180" t="s">
        <v>139</v>
      </c>
      <c r="E56" s="181">
        <v>6</v>
      </c>
      <c r="F56" s="182"/>
      <c r="G56" s="183">
        <f t="shared" si="14"/>
        <v>0</v>
      </c>
      <c r="H56" s="162"/>
      <c r="I56" s="161">
        <f t="shared" si="15"/>
        <v>0</v>
      </c>
      <c r="J56" s="162"/>
      <c r="K56" s="161">
        <f t="shared" si="16"/>
        <v>0</v>
      </c>
      <c r="L56" s="161">
        <v>15</v>
      </c>
      <c r="M56" s="161">
        <f t="shared" si="17"/>
        <v>0</v>
      </c>
      <c r="N56" s="161">
        <v>0</v>
      </c>
      <c r="O56" s="161">
        <f t="shared" si="18"/>
        <v>0</v>
      </c>
      <c r="P56" s="161">
        <v>0</v>
      </c>
      <c r="Q56" s="161">
        <f t="shared" si="19"/>
        <v>0</v>
      </c>
      <c r="R56" s="161"/>
      <c r="S56" s="161" t="s">
        <v>119</v>
      </c>
      <c r="T56" s="161" t="s">
        <v>119</v>
      </c>
      <c r="U56" s="161">
        <v>0.16500000000000001</v>
      </c>
      <c r="V56" s="161">
        <f t="shared" si="20"/>
        <v>0.99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175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31</v>
      </c>
      <c r="B57" s="179" t="s">
        <v>202</v>
      </c>
      <c r="C57" s="189" t="s">
        <v>203</v>
      </c>
      <c r="D57" s="180" t="s">
        <v>152</v>
      </c>
      <c r="E57" s="181">
        <v>6</v>
      </c>
      <c r="F57" s="182"/>
      <c r="G57" s="183">
        <f t="shared" si="14"/>
        <v>0</v>
      </c>
      <c r="H57" s="162"/>
      <c r="I57" s="161">
        <f t="shared" si="15"/>
        <v>0</v>
      </c>
      <c r="J57" s="162"/>
      <c r="K57" s="161">
        <f t="shared" si="16"/>
        <v>0</v>
      </c>
      <c r="L57" s="161">
        <v>15</v>
      </c>
      <c r="M57" s="161">
        <f t="shared" si="17"/>
        <v>0</v>
      </c>
      <c r="N57" s="161">
        <v>1.8000000000000001E-4</v>
      </c>
      <c r="O57" s="161">
        <f t="shared" si="18"/>
        <v>0</v>
      </c>
      <c r="P57" s="161">
        <v>0</v>
      </c>
      <c r="Q57" s="161">
        <f t="shared" si="19"/>
        <v>0</v>
      </c>
      <c r="R57" s="161"/>
      <c r="S57" s="161" t="s">
        <v>119</v>
      </c>
      <c r="T57" s="161" t="s">
        <v>119</v>
      </c>
      <c r="U57" s="161">
        <v>6.7000000000000004E-2</v>
      </c>
      <c r="V57" s="161">
        <f t="shared" si="20"/>
        <v>0.4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175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32</v>
      </c>
      <c r="B58" s="179" t="s">
        <v>204</v>
      </c>
      <c r="C58" s="189" t="s">
        <v>205</v>
      </c>
      <c r="D58" s="180" t="s">
        <v>152</v>
      </c>
      <c r="E58" s="181">
        <v>6</v>
      </c>
      <c r="F58" s="182"/>
      <c r="G58" s="183">
        <f t="shared" si="14"/>
        <v>0</v>
      </c>
      <c r="H58" s="162"/>
      <c r="I58" s="161">
        <f t="shared" si="15"/>
        <v>0</v>
      </c>
      <c r="J58" s="162"/>
      <c r="K58" s="161">
        <f t="shared" si="16"/>
        <v>0</v>
      </c>
      <c r="L58" s="161">
        <v>15</v>
      </c>
      <c r="M58" s="161">
        <f t="shared" si="17"/>
        <v>0</v>
      </c>
      <c r="N58" s="161">
        <v>1.0000000000000001E-5</v>
      </c>
      <c r="O58" s="161">
        <f t="shared" si="18"/>
        <v>0</v>
      </c>
      <c r="P58" s="161">
        <v>0</v>
      </c>
      <c r="Q58" s="161">
        <f t="shared" si="19"/>
        <v>0</v>
      </c>
      <c r="R58" s="161"/>
      <c r="S58" s="161" t="s">
        <v>119</v>
      </c>
      <c r="T58" s="161" t="s">
        <v>119</v>
      </c>
      <c r="U58" s="161">
        <v>6.2E-2</v>
      </c>
      <c r="V58" s="161">
        <f t="shared" si="20"/>
        <v>0.37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175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2">
        <v>33</v>
      </c>
      <c r="B59" s="173" t="s">
        <v>70</v>
      </c>
      <c r="C59" s="187" t="s">
        <v>206</v>
      </c>
      <c r="D59" s="174" t="s">
        <v>152</v>
      </c>
      <c r="E59" s="175">
        <v>6</v>
      </c>
      <c r="F59" s="176"/>
      <c r="G59" s="177">
        <f t="shared" si="14"/>
        <v>0</v>
      </c>
      <c r="H59" s="162"/>
      <c r="I59" s="161">
        <f t="shared" si="15"/>
        <v>0</v>
      </c>
      <c r="J59" s="162"/>
      <c r="K59" s="161">
        <f t="shared" si="16"/>
        <v>0</v>
      </c>
      <c r="L59" s="161">
        <v>15</v>
      </c>
      <c r="M59" s="161">
        <f t="shared" si="17"/>
        <v>0</v>
      </c>
      <c r="N59" s="161">
        <v>0</v>
      </c>
      <c r="O59" s="161">
        <f t="shared" si="18"/>
        <v>0</v>
      </c>
      <c r="P59" s="161">
        <v>0</v>
      </c>
      <c r="Q59" s="161">
        <f t="shared" si="19"/>
        <v>0</v>
      </c>
      <c r="R59" s="161"/>
      <c r="S59" s="161" t="s">
        <v>155</v>
      </c>
      <c r="T59" s="161" t="s">
        <v>162</v>
      </c>
      <c r="U59" s="161">
        <v>0</v>
      </c>
      <c r="V59" s="161">
        <f t="shared" si="20"/>
        <v>0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120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8">
        <v>34</v>
      </c>
      <c r="B60" s="159" t="s">
        <v>207</v>
      </c>
      <c r="C60" s="190" t="s">
        <v>208</v>
      </c>
      <c r="D60" s="160" t="s">
        <v>0</v>
      </c>
      <c r="E60" s="184"/>
      <c r="F60" s="162"/>
      <c r="G60" s="161">
        <f t="shared" si="14"/>
        <v>0</v>
      </c>
      <c r="H60" s="162"/>
      <c r="I60" s="161">
        <f t="shared" si="15"/>
        <v>0</v>
      </c>
      <c r="J60" s="162"/>
      <c r="K60" s="161">
        <f t="shared" si="16"/>
        <v>0</v>
      </c>
      <c r="L60" s="161">
        <v>15</v>
      </c>
      <c r="M60" s="161">
        <f t="shared" si="17"/>
        <v>0</v>
      </c>
      <c r="N60" s="161">
        <v>0</v>
      </c>
      <c r="O60" s="161">
        <f t="shared" si="18"/>
        <v>0</v>
      </c>
      <c r="P60" s="161">
        <v>0</v>
      </c>
      <c r="Q60" s="161">
        <f t="shared" si="19"/>
        <v>0</v>
      </c>
      <c r="R60" s="161"/>
      <c r="S60" s="161" t="s">
        <v>119</v>
      </c>
      <c r="T60" s="161" t="s">
        <v>119</v>
      </c>
      <c r="U60" s="161">
        <v>0</v>
      </c>
      <c r="V60" s="161">
        <f t="shared" si="20"/>
        <v>0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186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x14ac:dyDescent="0.2">
      <c r="A61" s="166" t="s">
        <v>115</v>
      </c>
      <c r="B61" s="167" t="s">
        <v>72</v>
      </c>
      <c r="C61" s="186" t="s">
        <v>73</v>
      </c>
      <c r="D61" s="168"/>
      <c r="E61" s="169"/>
      <c r="F61" s="170"/>
      <c r="G61" s="171">
        <f>SUMIF(AG62:AG62,"&lt;&gt;NOR",G62:G62)</f>
        <v>0</v>
      </c>
      <c r="H61" s="165"/>
      <c r="I61" s="165">
        <f>SUM(I62:I62)</f>
        <v>0</v>
      </c>
      <c r="J61" s="165"/>
      <c r="K61" s="165">
        <f>SUM(K62:K62)</f>
        <v>0</v>
      </c>
      <c r="L61" s="165"/>
      <c r="M61" s="165">
        <f>SUM(M62:M62)</f>
        <v>0</v>
      </c>
      <c r="N61" s="165"/>
      <c r="O61" s="165">
        <f>SUM(O62:O62)</f>
        <v>0</v>
      </c>
      <c r="P61" s="165"/>
      <c r="Q61" s="165">
        <f>SUM(Q62:Q62)</f>
        <v>0</v>
      </c>
      <c r="R61" s="165"/>
      <c r="S61" s="165"/>
      <c r="T61" s="165"/>
      <c r="U61" s="165"/>
      <c r="V61" s="165">
        <f>SUM(V62:V62)</f>
        <v>0</v>
      </c>
      <c r="W61" s="165"/>
      <c r="AG61" t="s">
        <v>116</v>
      </c>
    </row>
    <row r="62" spans="1:60" outlineLevel="1" x14ac:dyDescent="0.2">
      <c r="A62" s="172">
        <v>35</v>
      </c>
      <c r="B62" s="173" t="s">
        <v>209</v>
      </c>
      <c r="C62" s="187" t="s">
        <v>298</v>
      </c>
      <c r="D62" s="174" t="s">
        <v>159</v>
      </c>
      <c r="E62" s="175">
        <v>1</v>
      </c>
      <c r="F62" s="176"/>
      <c r="G62" s="177">
        <f>ROUND(E62*F62,2)</f>
        <v>0</v>
      </c>
      <c r="H62" s="162"/>
      <c r="I62" s="161">
        <f>ROUND(E62*H62,2)</f>
        <v>0</v>
      </c>
      <c r="J62" s="162"/>
      <c r="K62" s="161">
        <f>ROUND(E62*J62,2)</f>
        <v>0</v>
      </c>
      <c r="L62" s="161">
        <v>15</v>
      </c>
      <c r="M62" s="161">
        <f>G62*(1+L62/100)</f>
        <v>0</v>
      </c>
      <c r="N62" s="161">
        <v>0</v>
      </c>
      <c r="O62" s="161">
        <f>ROUND(E62*N62,2)</f>
        <v>0</v>
      </c>
      <c r="P62" s="161">
        <v>0</v>
      </c>
      <c r="Q62" s="161">
        <f>ROUND(E62*P62,2)</f>
        <v>0</v>
      </c>
      <c r="R62" s="161"/>
      <c r="S62" s="161" t="s">
        <v>155</v>
      </c>
      <c r="T62" s="161" t="s">
        <v>162</v>
      </c>
      <c r="U62" s="161">
        <v>0</v>
      </c>
      <c r="V62" s="161">
        <f>ROUND(E62*U62,2)</f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120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66" t="s">
        <v>115</v>
      </c>
      <c r="B63" s="167" t="s">
        <v>74</v>
      </c>
      <c r="C63" s="186" t="s">
        <v>75</v>
      </c>
      <c r="D63" s="168"/>
      <c r="E63" s="169"/>
      <c r="F63" s="170"/>
      <c r="G63" s="171">
        <f>SUMIF(AG64:AG81,"&lt;&gt;NOR",G64:G81)</f>
        <v>0</v>
      </c>
      <c r="H63" s="165"/>
      <c r="I63" s="165">
        <f>SUM(I64:I81)</f>
        <v>0</v>
      </c>
      <c r="J63" s="165"/>
      <c r="K63" s="165">
        <f>SUM(K64:K81)</f>
        <v>0</v>
      </c>
      <c r="L63" s="165"/>
      <c r="M63" s="165">
        <f>SUM(M64:M81)</f>
        <v>0</v>
      </c>
      <c r="N63" s="165"/>
      <c r="O63" s="165">
        <f>SUM(O64:O81)</f>
        <v>0</v>
      </c>
      <c r="P63" s="165"/>
      <c r="Q63" s="165">
        <f>SUM(Q64:Q81)</f>
        <v>0</v>
      </c>
      <c r="R63" s="165"/>
      <c r="S63" s="165"/>
      <c r="T63" s="165"/>
      <c r="U63" s="165"/>
      <c r="V63" s="165">
        <f>SUM(V64:V81)</f>
        <v>8.6</v>
      </c>
      <c r="W63" s="165"/>
      <c r="AG63" t="s">
        <v>116</v>
      </c>
    </row>
    <row r="64" spans="1:60" outlineLevel="1" x14ac:dyDescent="0.2">
      <c r="A64" s="178">
        <v>36</v>
      </c>
      <c r="B64" s="179" t="s">
        <v>210</v>
      </c>
      <c r="C64" s="189" t="s">
        <v>211</v>
      </c>
      <c r="D64" s="180" t="s">
        <v>212</v>
      </c>
      <c r="E64" s="181">
        <v>1</v>
      </c>
      <c r="F64" s="182"/>
      <c r="G64" s="183">
        <f t="shared" ref="G64:G81" si="21">ROUND(E64*F64,2)</f>
        <v>0</v>
      </c>
      <c r="H64" s="162"/>
      <c r="I64" s="161">
        <f t="shared" ref="I64:I81" si="22">ROUND(E64*H64,2)</f>
        <v>0</v>
      </c>
      <c r="J64" s="162"/>
      <c r="K64" s="161">
        <f t="shared" ref="K64:K81" si="23">ROUND(E64*J64,2)</f>
        <v>0</v>
      </c>
      <c r="L64" s="161">
        <v>15</v>
      </c>
      <c r="M64" s="161">
        <f t="shared" ref="M64:M81" si="24">G64*(1+L64/100)</f>
        <v>0</v>
      </c>
      <c r="N64" s="161">
        <v>1.41E-3</v>
      </c>
      <c r="O64" s="161">
        <f t="shared" ref="O64:O81" si="25">ROUND(E64*N64,2)</f>
        <v>0</v>
      </c>
      <c r="P64" s="161">
        <v>0</v>
      </c>
      <c r="Q64" s="161">
        <f t="shared" ref="Q64:Q81" si="26">ROUND(E64*P64,2)</f>
        <v>0</v>
      </c>
      <c r="R64" s="161"/>
      <c r="S64" s="161" t="s">
        <v>119</v>
      </c>
      <c r="T64" s="161" t="s">
        <v>119</v>
      </c>
      <c r="U64" s="161">
        <v>1.575</v>
      </c>
      <c r="V64" s="161">
        <f t="shared" ref="V64:V81" si="27">ROUND(E64*U64,2)</f>
        <v>1.58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120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8">
        <v>37</v>
      </c>
      <c r="B65" s="179" t="s">
        <v>213</v>
      </c>
      <c r="C65" s="189" t="s">
        <v>214</v>
      </c>
      <c r="D65" s="180" t="s">
        <v>212</v>
      </c>
      <c r="E65" s="181">
        <v>1</v>
      </c>
      <c r="F65" s="182"/>
      <c r="G65" s="183">
        <f t="shared" si="21"/>
        <v>0</v>
      </c>
      <c r="H65" s="162"/>
      <c r="I65" s="161">
        <f t="shared" si="22"/>
        <v>0</v>
      </c>
      <c r="J65" s="162"/>
      <c r="K65" s="161">
        <f t="shared" si="23"/>
        <v>0</v>
      </c>
      <c r="L65" s="161">
        <v>15</v>
      </c>
      <c r="M65" s="161">
        <f t="shared" si="24"/>
        <v>0</v>
      </c>
      <c r="N65" s="161">
        <v>4.8999999999999998E-4</v>
      </c>
      <c r="O65" s="161">
        <f t="shared" si="25"/>
        <v>0</v>
      </c>
      <c r="P65" s="161">
        <v>0</v>
      </c>
      <c r="Q65" s="161">
        <f t="shared" si="26"/>
        <v>0</v>
      </c>
      <c r="R65" s="161"/>
      <c r="S65" s="161" t="s">
        <v>119</v>
      </c>
      <c r="T65" s="161" t="s">
        <v>119</v>
      </c>
      <c r="U65" s="161">
        <v>3.6</v>
      </c>
      <c r="V65" s="161">
        <f t="shared" si="27"/>
        <v>3.6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120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8">
        <v>38</v>
      </c>
      <c r="B66" s="179" t="s">
        <v>215</v>
      </c>
      <c r="C66" s="189" t="s">
        <v>216</v>
      </c>
      <c r="D66" s="180" t="s">
        <v>212</v>
      </c>
      <c r="E66" s="181">
        <v>3</v>
      </c>
      <c r="F66" s="182"/>
      <c r="G66" s="183">
        <f t="shared" si="21"/>
        <v>0</v>
      </c>
      <c r="H66" s="162"/>
      <c r="I66" s="161">
        <f t="shared" si="22"/>
        <v>0</v>
      </c>
      <c r="J66" s="162"/>
      <c r="K66" s="161">
        <f t="shared" si="23"/>
        <v>0</v>
      </c>
      <c r="L66" s="161">
        <v>15</v>
      </c>
      <c r="M66" s="161">
        <f t="shared" si="24"/>
        <v>0</v>
      </c>
      <c r="N66" s="161">
        <v>8.0000000000000007E-5</v>
      </c>
      <c r="O66" s="161">
        <f t="shared" si="25"/>
        <v>0</v>
      </c>
      <c r="P66" s="161">
        <v>0</v>
      </c>
      <c r="Q66" s="161">
        <f t="shared" si="26"/>
        <v>0</v>
      </c>
      <c r="R66" s="161"/>
      <c r="S66" s="161" t="s">
        <v>119</v>
      </c>
      <c r="T66" s="161" t="s">
        <v>119</v>
      </c>
      <c r="U66" s="161">
        <v>0.28999999999999998</v>
      </c>
      <c r="V66" s="161">
        <f t="shared" si="27"/>
        <v>0.87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175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78">
        <v>39</v>
      </c>
      <c r="B67" s="179" t="s">
        <v>217</v>
      </c>
      <c r="C67" s="189" t="s">
        <v>218</v>
      </c>
      <c r="D67" s="180" t="s">
        <v>212</v>
      </c>
      <c r="E67" s="181">
        <v>1</v>
      </c>
      <c r="F67" s="182"/>
      <c r="G67" s="183">
        <f t="shared" si="21"/>
        <v>0</v>
      </c>
      <c r="H67" s="162"/>
      <c r="I67" s="161">
        <f t="shared" si="22"/>
        <v>0</v>
      </c>
      <c r="J67" s="162"/>
      <c r="K67" s="161">
        <f t="shared" si="23"/>
        <v>0</v>
      </c>
      <c r="L67" s="161">
        <v>15</v>
      </c>
      <c r="M67" s="161">
        <f t="shared" si="24"/>
        <v>0</v>
      </c>
      <c r="N67" s="161">
        <v>1.2E-4</v>
      </c>
      <c r="O67" s="161">
        <f t="shared" si="25"/>
        <v>0</v>
      </c>
      <c r="P67" s="161">
        <v>0</v>
      </c>
      <c r="Q67" s="161">
        <f t="shared" si="26"/>
        <v>0</v>
      </c>
      <c r="R67" s="161"/>
      <c r="S67" s="161" t="s">
        <v>119</v>
      </c>
      <c r="T67" s="161" t="s">
        <v>119</v>
      </c>
      <c r="U67" s="161">
        <v>0.51700000000000002</v>
      </c>
      <c r="V67" s="161">
        <f t="shared" si="27"/>
        <v>0.52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175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78">
        <v>40</v>
      </c>
      <c r="B68" s="179" t="s">
        <v>219</v>
      </c>
      <c r="C68" s="189" t="s">
        <v>220</v>
      </c>
      <c r="D68" s="180" t="s">
        <v>139</v>
      </c>
      <c r="E68" s="181">
        <v>2</v>
      </c>
      <c r="F68" s="182"/>
      <c r="G68" s="183">
        <f t="shared" si="21"/>
        <v>0</v>
      </c>
      <c r="H68" s="162"/>
      <c r="I68" s="161">
        <f t="shared" si="22"/>
        <v>0</v>
      </c>
      <c r="J68" s="162"/>
      <c r="K68" s="161">
        <f t="shared" si="23"/>
        <v>0</v>
      </c>
      <c r="L68" s="161">
        <v>15</v>
      </c>
      <c r="M68" s="161">
        <f t="shared" si="24"/>
        <v>0</v>
      </c>
      <c r="N68" s="161">
        <v>1.8000000000000001E-4</v>
      </c>
      <c r="O68" s="161">
        <f t="shared" si="25"/>
        <v>0</v>
      </c>
      <c r="P68" s="161">
        <v>0</v>
      </c>
      <c r="Q68" s="161">
        <f t="shared" si="26"/>
        <v>0</v>
      </c>
      <c r="R68" s="161"/>
      <c r="S68" s="161" t="s">
        <v>119</v>
      </c>
      <c r="T68" s="161" t="s">
        <v>119</v>
      </c>
      <c r="U68" s="161">
        <v>0.52200000000000002</v>
      </c>
      <c r="V68" s="161">
        <f t="shared" si="27"/>
        <v>1.04</v>
      </c>
      <c r="W68" s="161"/>
      <c r="X68" s="151"/>
      <c r="Y68" s="151"/>
      <c r="Z68" s="151"/>
      <c r="AA68" s="151"/>
      <c r="AB68" s="151"/>
      <c r="AC68" s="151"/>
      <c r="AD68" s="151"/>
      <c r="AE68" s="151"/>
      <c r="AF68" s="151"/>
      <c r="AG68" s="151" t="s">
        <v>120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78">
        <v>41</v>
      </c>
      <c r="B69" s="179" t="s">
        <v>221</v>
      </c>
      <c r="C69" s="189" t="s">
        <v>222</v>
      </c>
      <c r="D69" s="180" t="s">
        <v>139</v>
      </c>
      <c r="E69" s="181">
        <v>1</v>
      </c>
      <c r="F69" s="182"/>
      <c r="G69" s="183">
        <f t="shared" si="21"/>
        <v>0</v>
      </c>
      <c r="H69" s="162"/>
      <c r="I69" s="161">
        <f t="shared" si="22"/>
        <v>0</v>
      </c>
      <c r="J69" s="162"/>
      <c r="K69" s="161">
        <f t="shared" si="23"/>
        <v>0</v>
      </c>
      <c r="L69" s="161">
        <v>15</v>
      </c>
      <c r="M69" s="161">
        <f t="shared" si="24"/>
        <v>0</v>
      </c>
      <c r="N69" s="161">
        <v>4.0999999999999999E-4</v>
      </c>
      <c r="O69" s="161">
        <f t="shared" si="25"/>
        <v>0</v>
      </c>
      <c r="P69" s="161">
        <v>0</v>
      </c>
      <c r="Q69" s="161">
        <f t="shared" si="26"/>
        <v>0</v>
      </c>
      <c r="R69" s="161"/>
      <c r="S69" s="161" t="s">
        <v>119</v>
      </c>
      <c r="T69" s="161" t="s">
        <v>119</v>
      </c>
      <c r="U69" s="161">
        <v>0.246</v>
      </c>
      <c r="V69" s="161">
        <f t="shared" si="27"/>
        <v>0.25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175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8">
        <v>42</v>
      </c>
      <c r="B70" s="179" t="s">
        <v>223</v>
      </c>
      <c r="C70" s="189" t="s">
        <v>224</v>
      </c>
      <c r="D70" s="180" t="s">
        <v>139</v>
      </c>
      <c r="E70" s="181">
        <v>1</v>
      </c>
      <c r="F70" s="182"/>
      <c r="G70" s="183">
        <f t="shared" si="21"/>
        <v>0</v>
      </c>
      <c r="H70" s="162"/>
      <c r="I70" s="161">
        <f t="shared" si="22"/>
        <v>0</v>
      </c>
      <c r="J70" s="162"/>
      <c r="K70" s="161">
        <f t="shared" si="23"/>
        <v>0</v>
      </c>
      <c r="L70" s="161">
        <v>15</v>
      </c>
      <c r="M70" s="161">
        <f t="shared" si="24"/>
        <v>0</v>
      </c>
      <c r="N70" s="161">
        <v>2.7999999999999998E-4</v>
      </c>
      <c r="O70" s="161">
        <f t="shared" si="25"/>
        <v>0</v>
      </c>
      <c r="P70" s="161">
        <v>0</v>
      </c>
      <c r="Q70" s="161">
        <f t="shared" si="26"/>
        <v>0</v>
      </c>
      <c r="R70" s="161"/>
      <c r="S70" s="161" t="s">
        <v>119</v>
      </c>
      <c r="T70" s="161" t="s">
        <v>119</v>
      </c>
      <c r="U70" s="161">
        <v>0.246</v>
      </c>
      <c r="V70" s="161">
        <f t="shared" si="27"/>
        <v>0.25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175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43</v>
      </c>
      <c r="B71" s="179" t="s">
        <v>225</v>
      </c>
      <c r="C71" s="189" t="s">
        <v>226</v>
      </c>
      <c r="D71" s="180" t="s">
        <v>139</v>
      </c>
      <c r="E71" s="181">
        <v>2</v>
      </c>
      <c r="F71" s="182"/>
      <c r="G71" s="183">
        <f t="shared" si="21"/>
        <v>0</v>
      </c>
      <c r="H71" s="162"/>
      <c r="I71" s="161">
        <f t="shared" si="22"/>
        <v>0</v>
      </c>
      <c r="J71" s="162"/>
      <c r="K71" s="161">
        <f t="shared" si="23"/>
        <v>0</v>
      </c>
      <c r="L71" s="161">
        <v>15</v>
      </c>
      <c r="M71" s="161">
        <f t="shared" si="24"/>
        <v>0</v>
      </c>
      <c r="N71" s="161">
        <v>2.0000000000000001E-4</v>
      </c>
      <c r="O71" s="161">
        <f t="shared" si="25"/>
        <v>0</v>
      </c>
      <c r="P71" s="161">
        <v>0</v>
      </c>
      <c r="Q71" s="161">
        <f t="shared" si="26"/>
        <v>0</v>
      </c>
      <c r="R71" s="161"/>
      <c r="S71" s="161" t="s">
        <v>119</v>
      </c>
      <c r="T71" s="161" t="s">
        <v>119</v>
      </c>
      <c r="U71" s="161">
        <v>0.246</v>
      </c>
      <c r="V71" s="161">
        <f t="shared" si="27"/>
        <v>0.49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175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44</v>
      </c>
      <c r="B72" s="179" t="s">
        <v>227</v>
      </c>
      <c r="C72" s="189" t="s">
        <v>288</v>
      </c>
      <c r="D72" s="180" t="s">
        <v>159</v>
      </c>
      <c r="E72" s="181">
        <v>2</v>
      </c>
      <c r="F72" s="182"/>
      <c r="G72" s="183">
        <f t="shared" si="21"/>
        <v>0</v>
      </c>
      <c r="H72" s="162"/>
      <c r="I72" s="161">
        <f t="shared" si="22"/>
        <v>0</v>
      </c>
      <c r="J72" s="162"/>
      <c r="K72" s="161">
        <f t="shared" si="23"/>
        <v>0</v>
      </c>
      <c r="L72" s="161">
        <v>15</v>
      </c>
      <c r="M72" s="161">
        <f t="shared" si="24"/>
        <v>0</v>
      </c>
      <c r="N72" s="161">
        <v>0</v>
      </c>
      <c r="O72" s="161">
        <f t="shared" si="25"/>
        <v>0</v>
      </c>
      <c r="P72" s="161">
        <v>0</v>
      </c>
      <c r="Q72" s="161">
        <f t="shared" si="26"/>
        <v>0</v>
      </c>
      <c r="R72" s="161"/>
      <c r="S72" s="161" t="s">
        <v>155</v>
      </c>
      <c r="T72" s="161" t="s">
        <v>162</v>
      </c>
      <c r="U72" s="161">
        <v>0</v>
      </c>
      <c r="V72" s="161">
        <f t="shared" si="27"/>
        <v>0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120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ht="22.5" outlineLevel="1" x14ac:dyDescent="0.2">
      <c r="A73" s="178">
        <v>45</v>
      </c>
      <c r="B73" s="179" t="s">
        <v>228</v>
      </c>
      <c r="C73" s="189" t="s">
        <v>289</v>
      </c>
      <c r="D73" s="180" t="s">
        <v>139</v>
      </c>
      <c r="E73" s="181">
        <v>1</v>
      </c>
      <c r="F73" s="182"/>
      <c r="G73" s="183">
        <f t="shared" si="21"/>
        <v>0</v>
      </c>
      <c r="H73" s="162"/>
      <c r="I73" s="161">
        <f t="shared" si="22"/>
        <v>0</v>
      </c>
      <c r="J73" s="162"/>
      <c r="K73" s="161">
        <f t="shared" si="23"/>
        <v>0</v>
      </c>
      <c r="L73" s="161">
        <v>15</v>
      </c>
      <c r="M73" s="161">
        <f t="shared" si="24"/>
        <v>0</v>
      </c>
      <c r="N73" s="161">
        <v>0</v>
      </c>
      <c r="O73" s="161">
        <f t="shared" si="25"/>
        <v>0</v>
      </c>
      <c r="P73" s="161">
        <v>0</v>
      </c>
      <c r="Q73" s="161">
        <f t="shared" si="26"/>
        <v>0</v>
      </c>
      <c r="R73" s="161"/>
      <c r="S73" s="161" t="s">
        <v>155</v>
      </c>
      <c r="T73" s="161" t="s">
        <v>156</v>
      </c>
      <c r="U73" s="161">
        <v>0</v>
      </c>
      <c r="V73" s="161">
        <f t="shared" si="27"/>
        <v>0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125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ht="22.5" outlineLevel="1" x14ac:dyDescent="0.2">
      <c r="A74" s="178">
        <v>46</v>
      </c>
      <c r="B74" s="179" t="s">
        <v>229</v>
      </c>
      <c r="C74" s="189" t="s">
        <v>312</v>
      </c>
      <c r="D74" s="180" t="s">
        <v>139</v>
      </c>
      <c r="E74" s="181">
        <v>1</v>
      </c>
      <c r="F74" s="182"/>
      <c r="G74" s="183">
        <f t="shared" si="21"/>
        <v>0</v>
      </c>
      <c r="H74" s="162"/>
      <c r="I74" s="161">
        <f t="shared" si="22"/>
        <v>0</v>
      </c>
      <c r="J74" s="162"/>
      <c r="K74" s="161">
        <f t="shared" si="23"/>
        <v>0</v>
      </c>
      <c r="L74" s="161">
        <v>15</v>
      </c>
      <c r="M74" s="161">
        <f t="shared" si="24"/>
        <v>0</v>
      </c>
      <c r="N74" s="161">
        <v>0</v>
      </c>
      <c r="O74" s="161">
        <f t="shared" si="25"/>
        <v>0</v>
      </c>
      <c r="P74" s="161">
        <v>0</v>
      </c>
      <c r="Q74" s="161">
        <f t="shared" si="26"/>
        <v>0</v>
      </c>
      <c r="R74" s="161"/>
      <c r="S74" s="161" t="s">
        <v>155</v>
      </c>
      <c r="T74" s="161" t="s">
        <v>156</v>
      </c>
      <c r="U74" s="161">
        <v>0</v>
      </c>
      <c r="V74" s="161">
        <f t="shared" si="27"/>
        <v>0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125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ht="22.5" outlineLevel="1" x14ac:dyDescent="0.2">
      <c r="A75" s="178">
        <v>47</v>
      </c>
      <c r="B75" s="179" t="s">
        <v>230</v>
      </c>
      <c r="C75" s="189" t="s">
        <v>313</v>
      </c>
      <c r="D75" s="180" t="s">
        <v>139</v>
      </c>
      <c r="E75" s="181">
        <v>1</v>
      </c>
      <c r="F75" s="182"/>
      <c r="G75" s="183">
        <f t="shared" si="21"/>
        <v>0</v>
      </c>
      <c r="H75" s="162"/>
      <c r="I75" s="161">
        <f t="shared" si="22"/>
        <v>0</v>
      </c>
      <c r="J75" s="162"/>
      <c r="K75" s="161">
        <f t="shared" si="23"/>
        <v>0</v>
      </c>
      <c r="L75" s="161">
        <v>15</v>
      </c>
      <c r="M75" s="161">
        <f t="shared" si="24"/>
        <v>0</v>
      </c>
      <c r="N75" s="161">
        <v>0</v>
      </c>
      <c r="O75" s="161">
        <f t="shared" si="25"/>
        <v>0</v>
      </c>
      <c r="P75" s="161">
        <v>0</v>
      </c>
      <c r="Q75" s="161">
        <f t="shared" si="26"/>
        <v>0</v>
      </c>
      <c r="R75" s="161"/>
      <c r="S75" s="161" t="s">
        <v>155</v>
      </c>
      <c r="T75" s="161" t="s">
        <v>162</v>
      </c>
      <c r="U75" s="161">
        <v>0</v>
      </c>
      <c r="V75" s="161">
        <f t="shared" si="27"/>
        <v>0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120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48</v>
      </c>
      <c r="B76" s="179" t="s">
        <v>231</v>
      </c>
      <c r="C76" s="189" t="s">
        <v>232</v>
      </c>
      <c r="D76" s="180" t="s">
        <v>139</v>
      </c>
      <c r="E76" s="181">
        <v>3</v>
      </c>
      <c r="F76" s="182"/>
      <c r="G76" s="183">
        <f t="shared" si="21"/>
        <v>0</v>
      </c>
      <c r="H76" s="162"/>
      <c r="I76" s="161">
        <f t="shared" si="22"/>
        <v>0</v>
      </c>
      <c r="J76" s="162"/>
      <c r="K76" s="161">
        <f t="shared" si="23"/>
        <v>0</v>
      </c>
      <c r="L76" s="161">
        <v>15</v>
      </c>
      <c r="M76" s="161">
        <f t="shared" si="24"/>
        <v>0</v>
      </c>
      <c r="N76" s="161">
        <v>0</v>
      </c>
      <c r="O76" s="161">
        <f t="shared" si="25"/>
        <v>0</v>
      </c>
      <c r="P76" s="161">
        <v>0</v>
      </c>
      <c r="Q76" s="161">
        <f t="shared" si="26"/>
        <v>0</v>
      </c>
      <c r="R76" s="161"/>
      <c r="S76" s="161" t="s">
        <v>155</v>
      </c>
      <c r="T76" s="161" t="s">
        <v>162</v>
      </c>
      <c r="U76" s="161">
        <v>0</v>
      </c>
      <c r="V76" s="161">
        <f t="shared" si="27"/>
        <v>0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120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8">
        <v>49</v>
      </c>
      <c r="B77" s="179" t="s">
        <v>233</v>
      </c>
      <c r="C77" s="189" t="s">
        <v>305</v>
      </c>
      <c r="D77" s="180" t="s">
        <v>139</v>
      </c>
      <c r="E77" s="181">
        <v>1</v>
      </c>
      <c r="F77" s="182"/>
      <c r="G77" s="183">
        <f t="shared" si="21"/>
        <v>0</v>
      </c>
      <c r="H77" s="162"/>
      <c r="I77" s="161">
        <f t="shared" si="22"/>
        <v>0</v>
      </c>
      <c r="J77" s="162"/>
      <c r="K77" s="161">
        <f t="shared" si="23"/>
        <v>0</v>
      </c>
      <c r="L77" s="161">
        <v>15</v>
      </c>
      <c r="M77" s="161">
        <f t="shared" si="24"/>
        <v>0</v>
      </c>
      <c r="N77" s="161">
        <v>0</v>
      </c>
      <c r="O77" s="161">
        <f t="shared" si="25"/>
        <v>0</v>
      </c>
      <c r="P77" s="161">
        <v>0</v>
      </c>
      <c r="Q77" s="161">
        <f t="shared" si="26"/>
        <v>0</v>
      </c>
      <c r="R77" s="161"/>
      <c r="S77" s="161" t="s">
        <v>155</v>
      </c>
      <c r="T77" s="161" t="s">
        <v>156</v>
      </c>
      <c r="U77" s="161">
        <v>0</v>
      </c>
      <c r="V77" s="161">
        <f t="shared" si="27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120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78">
        <v>50</v>
      </c>
      <c r="B78" s="179" t="s">
        <v>230</v>
      </c>
      <c r="C78" s="189" t="s">
        <v>234</v>
      </c>
      <c r="D78" s="180" t="s">
        <v>139</v>
      </c>
      <c r="E78" s="181">
        <v>1</v>
      </c>
      <c r="F78" s="182"/>
      <c r="G78" s="183">
        <f t="shared" si="21"/>
        <v>0</v>
      </c>
      <c r="H78" s="162"/>
      <c r="I78" s="161">
        <f t="shared" si="22"/>
        <v>0</v>
      </c>
      <c r="J78" s="162"/>
      <c r="K78" s="161">
        <f t="shared" si="23"/>
        <v>0</v>
      </c>
      <c r="L78" s="161">
        <v>15</v>
      </c>
      <c r="M78" s="161">
        <f t="shared" si="24"/>
        <v>0</v>
      </c>
      <c r="N78" s="161">
        <v>1.8000000000000001E-4</v>
      </c>
      <c r="O78" s="161">
        <f t="shared" si="25"/>
        <v>0</v>
      </c>
      <c r="P78" s="161">
        <v>0</v>
      </c>
      <c r="Q78" s="161">
        <f t="shared" si="26"/>
        <v>0</v>
      </c>
      <c r="R78" s="161"/>
      <c r="S78" s="161" t="s">
        <v>155</v>
      </c>
      <c r="T78" s="161" t="s">
        <v>156</v>
      </c>
      <c r="U78" s="161">
        <v>0</v>
      </c>
      <c r="V78" s="161">
        <f t="shared" si="27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235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78">
        <v>51</v>
      </c>
      <c r="B79" s="179" t="s">
        <v>230</v>
      </c>
      <c r="C79" s="189" t="s">
        <v>290</v>
      </c>
      <c r="D79" s="180" t="s">
        <v>139</v>
      </c>
      <c r="E79" s="181">
        <v>1</v>
      </c>
      <c r="F79" s="182"/>
      <c r="G79" s="183">
        <f t="shared" si="21"/>
        <v>0</v>
      </c>
      <c r="H79" s="162"/>
      <c r="I79" s="161">
        <f t="shared" si="22"/>
        <v>0</v>
      </c>
      <c r="J79" s="162"/>
      <c r="K79" s="161">
        <f t="shared" si="23"/>
        <v>0</v>
      </c>
      <c r="L79" s="161">
        <v>15</v>
      </c>
      <c r="M79" s="161">
        <f t="shared" si="24"/>
        <v>0</v>
      </c>
      <c r="N79" s="161">
        <v>0</v>
      </c>
      <c r="O79" s="161">
        <f t="shared" si="25"/>
        <v>0</v>
      </c>
      <c r="P79" s="161">
        <v>0</v>
      </c>
      <c r="Q79" s="161">
        <f t="shared" si="26"/>
        <v>0</v>
      </c>
      <c r="R79" s="161"/>
      <c r="S79" s="161" t="s">
        <v>155</v>
      </c>
      <c r="T79" s="161" t="s">
        <v>156</v>
      </c>
      <c r="U79" s="161">
        <v>0</v>
      </c>
      <c r="V79" s="161">
        <f t="shared" si="27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235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2">
        <v>52</v>
      </c>
      <c r="B80" s="173" t="s">
        <v>230</v>
      </c>
      <c r="C80" s="187" t="s">
        <v>295</v>
      </c>
      <c r="D80" s="174" t="s">
        <v>139</v>
      </c>
      <c r="E80" s="175">
        <v>1</v>
      </c>
      <c r="F80" s="176"/>
      <c r="G80" s="177">
        <f t="shared" si="21"/>
        <v>0</v>
      </c>
      <c r="H80" s="162"/>
      <c r="I80" s="161">
        <f t="shared" si="22"/>
        <v>0</v>
      </c>
      <c r="J80" s="162"/>
      <c r="K80" s="161">
        <f t="shared" si="23"/>
        <v>0</v>
      </c>
      <c r="L80" s="161">
        <v>15</v>
      </c>
      <c r="M80" s="161">
        <f t="shared" si="24"/>
        <v>0</v>
      </c>
      <c r="N80" s="161">
        <v>0</v>
      </c>
      <c r="O80" s="161">
        <f t="shared" si="25"/>
        <v>0</v>
      </c>
      <c r="P80" s="161">
        <v>0</v>
      </c>
      <c r="Q80" s="161">
        <f t="shared" si="26"/>
        <v>0</v>
      </c>
      <c r="R80" s="161"/>
      <c r="S80" s="161" t="s">
        <v>155</v>
      </c>
      <c r="T80" s="161" t="s">
        <v>156</v>
      </c>
      <c r="U80" s="161">
        <v>0</v>
      </c>
      <c r="V80" s="161">
        <f t="shared" si="27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235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58">
        <v>53</v>
      </c>
      <c r="B81" s="159" t="s">
        <v>236</v>
      </c>
      <c r="C81" s="190" t="s">
        <v>237</v>
      </c>
      <c r="D81" s="160" t="s">
        <v>0</v>
      </c>
      <c r="E81" s="184"/>
      <c r="F81" s="162"/>
      <c r="G81" s="161">
        <f t="shared" si="21"/>
        <v>0</v>
      </c>
      <c r="H81" s="162"/>
      <c r="I81" s="161">
        <f t="shared" si="22"/>
        <v>0</v>
      </c>
      <c r="J81" s="162"/>
      <c r="K81" s="161">
        <f t="shared" si="23"/>
        <v>0</v>
      </c>
      <c r="L81" s="161">
        <v>15</v>
      </c>
      <c r="M81" s="161">
        <f t="shared" si="24"/>
        <v>0</v>
      </c>
      <c r="N81" s="161">
        <v>0</v>
      </c>
      <c r="O81" s="161">
        <f t="shared" si="25"/>
        <v>0</v>
      </c>
      <c r="P81" s="161">
        <v>0</v>
      </c>
      <c r="Q81" s="161">
        <f t="shared" si="26"/>
        <v>0</v>
      </c>
      <c r="R81" s="161"/>
      <c r="S81" s="161" t="s">
        <v>119</v>
      </c>
      <c r="T81" s="161" t="s">
        <v>119</v>
      </c>
      <c r="U81" s="161">
        <v>0</v>
      </c>
      <c r="V81" s="161">
        <f t="shared" si="27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186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x14ac:dyDescent="0.2">
      <c r="A82" s="166" t="s">
        <v>115</v>
      </c>
      <c r="B82" s="167" t="s">
        <v>76</v>
      </c>
      <c r="C82" s="186" t="s">
        <v>77</v>
      </c>
      <c r="D82" s="168"/>
      <c r="E82" s="169"/>
      <c r="F82" s="170"/>
      <c r="G82" s="171">
        <f>SUMIF(AG83:AG83,"&lt;&gt;NOR",G83:G83)</f>
        <v>0</v>
      </c>
      <c r="H82" s="165"/>
      <c r="I82" s="165">
        <f>SUM(I83:I83)</f>
        <v>0</v>
      </c>
      <c r="J82" s="165"/>
      <c r="K82" s="165">
        <f>SUM(K83:K83)</f>
        <v>0</v>
      </c>
      <c r="L82" s="165"/>
      <c r="M82" s="165">
        <f>SUM(M83:M83)</f>
        <v>0</v>
      </c>
      <c r="N82" s="165"/>
      <c r="O82" s="165">
        <f>SUM(O83:O83)</f>
        <v>0</v>
      </c>
      <c r="P82" s="165"/>
      <c r="Q82" s="165">
        <f>SUM(Q83:Q83)</f>
        <v>0</v>
      </c>
      <c r="R82" s="165"/>
      <c r="S82" s="165"/>
      <c r="T82" s="165"/>
      <c r="U82" s="165"/>
      <c r="V82" s="165">
        <f>SUM(V83:V83)</f>
        <v>0</v>
      </c>
      <c r="W82" s="165"/>
      <c r="AG82" t="s">
        <v>116</v>
      </c>
    </row>
    <row r="83" spans="1:60" ht="22.5" outlineLevel="1" x14ac:dyDescent="0.2">
      <c r="A83" s="178">
        <v>54</v>
      </c>
      <c r="B83" s="179" t="s">
        <v>238</v>
      </c>
      <c r="C83" s="189" t="s">
        <v>291</v>
      </c>
      <c r="D83" s="180" t="s">
        <v>139</v>
      </c>
      <c r="E83" s="181">
        <v>2</v>
      </c>
      <c r="F83" s="182"/>
      <c r="G83" s="183">
        <f>ROUND(E83*F83,2)</f>
        <v>0</v>
      </c>
      <c r="H83" s="162"/>
      <c r="I83" s="161">
        <f>ROUND(E83*H83,2)</f>
        <v>0</v>
      </c>
      <c r="J83" s="162"/>
      <c r="K83" s="161">
        <f>ROUND(E83*J83,2)</f>
        <v>0</v>
      </c>
      <c r="L83" s="161">
        <v>15</v>
      </c>
      <c r="M83" s="161">
        <f>G83*(1+L83/100)</f>
        <v>0</v>
      </c>
      <c r="N83" s="161">
        <v>0</v>
      </c>
      <c r="O83" s="161">
        <f>ROUND(E83*N83,2)</f>
        <v>0</v>
      </c>
      <c r="P83" s="161">
        <v>0</v>
      </c>
      <c r="Q83" s="161">
        <f>ROUND(E83*P83,2)</f>
        <v>0</v>
      </c>
      <c r="R83" s="161"/>
      <c r="S83" s="161" t="s">
        <v>155</v>
      </c>
      <c r="T83" s="161" t="s">
        <v>156</v>
      </c>
      <c r="U83" s="161">
        <v>0</v>
      </c>
      <c r="V83" s="161">
        <f>ROUND(E83*U83,2)</f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239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x14ac:dyDescent="0.2">
      <c r="A84" s="166" t="s">
        <v>115</v>
      </c>
      <c r="B84" s="167" t="s">
        <v>78</v>
      </c>
      <c r="C84" s="186" t="s">
        <v>79</v>
      </c>
      <c r="D84" s="168"/>
      <c r="E84" s="169"/>
      <c r="F84" s="170"/>
      <c r="G84" s="171">
        <f>SUMIF(AG85:AG92,"&lt;&gt;NOR",G85:G92)</f>
        <v>0</v>
      </c>
      <c r="H84" s="165"/>
      <c r="I84" s="165">
        <f>SUM(I85:I92)</f>
        <v>0</v>
      </c>
      <c r="J84" s="165"/>
      <c r="K84" s="165">
        <f>SUM(K85:K92)</f>
        <v>0</v>
      </c>
      <c r="L84" s="165"/>
      <c r="M84" s="165">
        <f>SUM(M85:M92)</f>
        <v>0</v>
      </c>
      <c r="N84" s="165"/>
      <c r="O84" s="165">
        <f>SUM(O85:O92)</f>
        <v>0.02</v>
      </c>
      <c r="P84" s="165"/>
      <c r="Q84" s="165">
        <f>SUM(Q85:Q92)</f>
        <v>0</v>
      </c>
      <c r="R84" s="165"/>
      <c r="S84" s="165"/>
      <c r="T84" s="165"/>
      <c r="U84" s="165"/>
      <c r="V84" s="165">
        <f>SUM(V85:V92)</f>
        <v>3.7800000000000002</v>
      </c>
      <c r="W84" s="165"/>
      <c r="AG84" t="s">
        <v>116</v>
      </c>
    </row>
    <row r="85" spans="1:60" outlineLevel="1" x14ac:dyDescent="0.2">
      <c r="A85" s="172">
        <v>55</v>
      </c>
      <c r="B85" s="173" t="s">
        <v>240</v>
      </c>
      <c r="C85" s="187" t="s">
        <v>241</v>
      </c>
      <c r="D85" s="174" t="s">
        <v>118</v>
      </c>
      <c r="E85" s="175">
        <v>3.1960000000000002</v>
      </c>
      <c r="F85" s="176"/>
      <c r="G85" s="177">
        <f>ROUND(E85*F85,2)</f>
        <v>0</v>
      </c>
      <c r="H85" s="162"/>
      <c r="I85" s="161">
        <f>ROUND(E85*H85,2)</f>
        <v>0</v>
      </c>
      <c r="J85" s="162"/>
      <c r="K85" s="161">
        <f>ROUND(E85*J85,2)</f>
        <v>0</v>
      </c>
      <c r="L85" s="161">
        <v>15</v>
      </c>
      <c r="M85" s="161">
        <f>G85*(1+L85/100)</f>
        <v>0</v>
      </c>
      <c r="N85" s="161">
        <v>0</v>
      </c>
      <c r="O85" s="161">
        <f>ROUND(E85*N85,2)</f>
        <v>0</v>
      </c>
      <c r="P85" s="161">
        <v>0</v>
      </c>
      <c r="Q85" s="161">
        <f>ROUND(E85*P85,2)</f>
        <v>0</v>
      </c>
      <c r="R85" s="161"/>
      <c r="S85" s="161" t="s">
        <v>119</v>
      </c>
      <c r="T85" s="161" t="s">
        <v>119</v>
      </c>
      <c r="U85" s="161">
        <v>0.33100000000000002</v>
      </c>
      <c r="V85" s="161">
        <f>ROUND(E85*U85,2)</f>
        <v>1.06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175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8"/>
      <c r="B86" s="159"/>
      <c r="C86" s="188" t="s">
        <v>242</v>
      </c>
      <c r="D86" s="163"/>
      <c r="E86" s="164">
        <v>3.1960000000000002</v>
      </c>
      <c r="F86" s="161"/>
      <c r="G86" s="161"/>
      <c r="H86" s="161"/>
      <c r="I86" s="161"/>
      <c r="J86" s="161"/>
      <c r="K86" s="161"/>
      <c r="L86" s="161"/>
      <c r="M86" s="161"/>
      <c r="N86" s="161"/>
      <c r="O86" s="161"/>
      <c r="P86" s="161"/>
      <c r="Q86" s="161"/>
      <c r="R86" s="161"/>
      <c r="S86" s="161"/>
      <c r="T86" s="161"/>
      <c r="U86" s="161"/>
      <c r="V86" s="161"/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122</v>
      </c>
      <c r="AH86" s="151">
        <v>0</v>
      </c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ht="22.5" outlineLevel="1" x14ac:dyDescent="0.2">
      <c r="A87" s="178">
        <v>56</v>
      </c>
      <c r="B87" s="179" t="s">
        <v>243</v>
      </c>
      <c r="C87" s="189" t="s">
        <v>307</v>
      </c>
      <c r="D87" s="180" t="s">
        <v>118</v>
      </c>
      <c r="E87" s="181">
        <v>3.1960000000000002</v>
      </c>
      <c r="F87" s="182"/>
      <c r="G87" s="183">
        <f>ROUND(E87*F87,2)</f>
        <v>0</v>
      </c>
      <c r="H87" s="162"/>
      <c r="I87" s="161">
        <f>ROUND(E87*H87,2)</f>
        <v>0</v>
      </c>
      <c r="J87" s="162"/>
      <c r="K87" s="161">
        <f>ROUND(E87*J87,2)</f>
        <v>0</v>
      </c>
      <c r="L87" s="161">
        <v>15</v>
      </c>
      <c r="M87" s="161">
        <f>G87*(1+L87/100)</f>
        <v>0</v>
      </c>
      <c r="N87" s="161">
        <v>2.5000000000000001E-3</v>
      </c>
      <c r="O87" s="161">
        <f>ROUND(E87*N87,2)</f>
        <v>0.01</v>
      </c>
      <c r="P87" s="161">
        <v>0</v>
      </c>
      <c r="Q87" s="161">
        <f>ROUND(E87*P87,2)</f>
        <v>0</v>
      </c>
      <c r="R87" s="161"/>
      <c r="S87" s="161" t="s">
        <v>244</v>
      </c>
      <c r="T87" s="161" t="s">
        <v>244</v>
      </c>
      <c r="U87" s="161">
        <v>0.85</v>
      </c>
      <c r="V87" s="161">
        <f>ROUND(E87*U87,2)</f>
        <v>2.72</v>
      </c>
      <c r="W87" s="161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175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ht="22.5" outlineLevel="1" x14ac:dyDescent="0.2">
      <c r="A88" s="172">
        <v>57</v>
      </c>
      <c r="B88" s="173" t="s">
        <v>245</v>
      </c>
      <c r="C88" s="187" t="s">
        <v>292</v>
      </c>
      <c r="D88" s="174" t="s">
        <v>118</v>
      </c>
      <c r="E88" s="175">
        <v>3.1960000000000002</v>
      </c>
      <c r="F88" s="176"/>
      <c r="G88" s="177">
        <f>ROUND(E88*F88,2)</f>
        <v>0</v>
      </c>
      <c r="H88" s="162"/>
      <c r="I88" s="161">
        <f>ROUND(E88*H88,2)</f>
        <v>0</v>
      </c>
      <c r="J88" s="162"/>
      <c r="K88" s="161">
        <f>ROUND(E88*J88,2)</f>
        <v>0</v>
      </c>
      <c r="L88" s="161">
        <v>15</v>
      </c>
      <c r="M88" s="161">
        <f>G88*(1+L88/100)</f>
        <v>0</v>
      </c>
      <c r="N88" s="161">
        <v>4.0000000000000002E-4</v>
      </c>
      <c r="O88" s="161">
        <f>ROUND(E88*N88,2)</f>
        <v>0</v>
      </c>
      <c r="P88" s="161">
        <v>0</v>
      </c>
      <c r="Q88" s="161">
        <f>ROUND(E88*P88,2)</f>
        <v>0</v>
      </c>
      <c r="R88" s="161"/>
      <c r="S88" s="161" t="s">
        <v>119</v>
      </c>
      <c r="T88" s="161" t="s">
        <v>119</v>
      </c>
      <c r="U88" s="161">
        <v>0</v>
      </c>
      <c r="V88" s="161">
        <f>ROUND(E88*U88,2)</f>
        <v>0</v>
      </c>
      <c r="W88" s="16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175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58"/>
      <c r="B89" s="159"/>
      <c r="C89" s="188" t="s">
        <v>242</v>
      </c>
      <c r="D89" s="163"/>
      <c r="E89" s="164">
        <v>3.1960000000000002</v>
      </c>
      <c r="F89" s="161"/>
      <c r="G89" s="161"/>
      <c r="H89" s="161"/>
      <c r="I89" s="161"/>
      <c r="J89" s="161"/>
      <c r="K89" s="161"/>
      <c r="L89" s="161"/>
      <c r="M89" s="161"/>
      <c r="N89" s="161"/>
      <c r="O89" s="161"/>
      <c r="P89" s="161"/>
      <c r="Q89" s="161"/>
      <c r="R89" s="161"/>
      <c r="S89" s="161"/>
      <c r="T89" s="161"/>
      <c r="U89" s="161"/>
      <c r="V89" s="161"/>
      <c r="W89" s="161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122</v>
      </c>
      <c r="AH89" s="151">
        <v>0</v>
      </c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ht="22.5" outlineLevel="1" x14ac:dyDescent="0.2">
      <c r="A90" s="172">
        <v>58</v>
      </c>
      <c r="B90" s="173" t="s">
        <v>246</v>
      </c>
      <c r="C90" s="187" t="s">
        <v>306</v>
      </c>
      <c r="D90" s="174" t="s">
        <v>118</v>
      </c>
      <c r="E90" s="175">
        <v>3.5156000000000001</v>
      </c>
      <c r="F90" s="176"/>
      <c r="G90" s="177">
        <f>ROUND(E90*F90,2)</f>
        <v>0</v>
      </c>
      <c r="H90" s="162"/>
      <c r="I90" s="161">
        <f>ROUND(E90*H90,2)</f>
        <v>0</v>
      </c>
      <c r="J90" s="162"/>
      <c r="K90" s="161">
        <f>ROUND(E90*J90,2)</f>
        <v>0</v>
      </c>
      <c r="L90" s="161">
        <v>15</v>
      </c>
      <c r="M90" s="161">
        <f>G90*(1+L90/100)</f>
        <v>0</v>
      </c>
      <c r="N90" s="161">
        <v>1.5399999999999999E-3</v>
      </c>
      <c r="O90" s="161">
        <f>ROUND(E90*N90,2)</f>
        <v>0.01</v>
      </c>
      <c r="P90" s="161">
        <v>0</v>
      </c>
      <c r="Q90" s="161">
        <f>ROUND(E90*P90,2)</f>
        <v>0</v>
      </c>
      <c r="R90" s="161"/>
      <c r="S90" s="161" t="s">
        <v>155</v>
      </c>
      <c r="T90" s="161" t="s">
        <v>162</v>
      </c>
      <c r="U90" s="161">
        <v>0</v>
      </c>
      <c r="V90" s="161">
        <f>ROUND(E90*U90,2)</f>
        <v>0</v>
      </c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120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8"/>
      <c r="B91" s="159"/>
      <c r="C91" s="188" t="s">
        <v>247</v>
      </c>
      <c r="D91" s="163"/>
      <c r="E91" s="164">
        <v>3.5156000000000001</v>
      </c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122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8">
        <v>59</v>
      </c>
      <c r="B92" s="159" t="s">
        <v>248</v>
      </c>
      <c r="C92" s="190" t="s">
        <v>249</v>
      </c>
      <c r="D92" s="160" t="s">
        <v>0</v>
      </c>
      <c r="E92" s="184"/>
      <c r="F92" s="162"/>
      <c r="G92" s="161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0</v>
      </c>
      <c r="O92" s="161">
        <f>ROUND(E92*N92,2)</f>
        <v>0</v>
      </c>
      <c r="P92" s="161">
        <v>0</v>
      </c>
      <c r="Q92" s="161">
        <f>ROUND(E92*P92,2)</f>
        <v>0</v>
      </c>
      <c r="R92" s="161"/>
      <c r="S92" s="161" t="s">
        <v>119</v>
      </c>
      <c r="T92" s="161" t="s">
        <v>119</v>
      </c>
      <c r="U92" s="161">
        <v>0</v>
      </c>
      <c r="V92" s="161">
        <f>ROUND(E92*U92,2)</f>
        <v>0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186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x14ac:dyDescent="0.2">
      <c r="A93" s="166" t="s">
        <v>115</v>
      </c>
      <c r="B93" s="167" t="s">
        <v>80</v>
      </c>
      <c r="C93" s="186" t="s">
        <v>81</v>
      </c>
      <c r="D93" s="168"/>
      <c r="E93" s="169"/>
      <c r="F93" s="170"/>
      <c r="G93" s="171">
        <f>SUMIF(AG94:AG101,"&lt;&gt;NOR",G94:G101)</f>
        <v>0</v>
      </c>
      <c r="H93" s="165"/>
      <c r="I93" s="165">
        <f>SUM(I94:I101)</f>
        <v>0</v>
      </c>
      <c r="J93" s="165"/>
      <c r="K93" s="165">
        <f>SUM(K94:K101)</f>
        <v>0</v>
      </c>
      <c r="L93" s="165"/>
      <c r="M93" s="165">
        <f>SUM(M94:M101)</f>
        <v>0</v>
      </c>
      <c r="N93" s="165"/>
      <c r="O93" s="165">
        <f>SUM(O94:O101)</f>
        <v>1.75</v>
      </c>
      <c r="P93" s="165"/>
      <c r="Q93" s="165">
        <f>SUM(Q94:Q101)</f>
        <v>0</v>
      </c>
      <c r="R93" s="165"/>
      <c r="S93" s="165"/>
      <c r="T93" s="165"/>
      <c r="U93" s="165"/>
      <c r="V93" s="165">
        <f>SUM(V94:V101)</f>
        <v>36.849999999999994</v>
      </c>
      <c r="W93" s="165"/>
      <c r="AG93" t="s">
        <v>116</v>
      </c>
    </row>
    <row r="94" spans="1:60" ht="22.5" outlineLevel="1" x14ac:dyDescent="0.2">
      <c r="A94" s="172">
        <v>60</v>
      </c>
      <c r="B94" s="173" t="s">
        <v>250</v>
      </c>
      <c r="C94" s="187" t="s">
        <v>293</v>
      </c>
      <c r="D94" s="174" t="s">
        <v>118</v>
      </c>
      <c r="E94" s="175">
        <v>26</v>
      </c>
      <c r="F94" s="176"/>
      <c r="G94" s="177">
        <f>ROUND(E94*F94,2)</f>
        <v>0</v>
      </c>
      <c r="H94" s="162"/>
      <c r="I94" s="161">
        <f>ROUND(E94*H94,2)</f>
        <v>0</v>
      </c>
      <c r="J94" s="162"/>
      <c r="K94" s="161">
        <f>ROUND(E94*J94,2)</f>
        <v>0</v>
      </c>
      <c r="L94" s="161">
        <v>15</v>
      </c>
      <c r="M94" s="161">
        <f>G94*(1+L94/100)</f>
        <v>0</v>
      </c>
      <c r="N94" s="161">
        <v>2.9999999999999997E-4</v>
      </c>
      <c r="O94" s="161">
        <f>ROUND(E94*N94,2)</f>
        <v>0.01</v>
      </c>
      <c r="P94" s="161">
        <v>0</v>
      </c>
      <c r="Q94" s="161">
        <f>ROUND(E94*P94,2)</f>
        <v>0</v>
      </c>
      <c r="R94" s="161"/>
      <c r="S94" s="161" t="s">
        <v>119</v>
      </c>
      <c r="T94" s="161" t="s">
        <v>119</v>
      </c>
      <c r="U94" s="161">
        <v>0</v>
      </c>
      <c r="V94" s="161">
        <f>ROUND(E94*U94,2)</f>
        <v>0</v>
      </c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175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/>
      <c r="B95" s="159"/>
      <c r="C95" s="188" t="s">
        <v>310</v>
      </c>
      <c r="D95" s="163"/>
      <c r="E95" s="164">
        <v>26</v>
      </c>
      <c r="F95" s="161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122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ht="22.5" outlineLevel="1" x14ac:dyDescent="0.2">
      <c r="A96" s="172">
        <v>61</v>
      </c>
      <c r="B96" s="173" t="s">
        <v>251</v>
      </c>
      <c r="C96" s="187" t="s">
        <v>308</v>
      </c>
      <c r="D96" s="174" t="s">
        <v>118</v>
      </c>
      <c r="E96" s="175">
        <v>26</v>
      </c>
      <c r="F96" s="176"/>
      <c r="G96" s="177">
        <f>ROUND(E96*F96,2)</f>
        <v>0</v>
      </c>
      <c r="H96" s="162"/>
      <c r="I96" s="161">
        <f>ROUND(E96*H96,2)</f>
        <v>0</v>
      </c>
      <c r="J96" s="162"/>
      <c r="K96" s="161">
        <f>ROUND(E96*J96,2)</f>
        <v>0</v>
      </c>
      <c r="L96" s="161">
        <v>15</v>
      </c>
      <c r="M96" s="161">
        <f>G96*(1+L96/100)</f>
        <v>0</v>
      </c>
      <c r="N96" s="161">
        <v>5.5800000000000002E-2</v>
      </c>
      <c r="O96" s="161">
        <f>ROUND(E96*N96,2)</f>
        <v>1.45</v>
      </c>
      <c r="P96" s="161">
        <v>0</v>
      </c>
      <c r="Q96" s="161">
        <f>ROUND(E96*P96,2)</f>
        <v>0</v>
      </c>
      <c r="R96" s="161"/>
      <c r="S96" s="161" t="s">
        <v>119</v>
      </c>
      <c r="T96" s="161" t="s">
        <v>119</v>
      </c>
      <c r="U96" s="161">
        <v>1.3480000000000001</v>
      </c>
      <c r="V96" s="161">
        <f>ROUND(E96*U96,2)</f>
        <v>35.049999999999997</v>
      </c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175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/>
      <c r="B97" s="159"/>
      <c r="C97" s="188" t="s">
        <v>310</v>
      </c>
      <c r="D97" s="163"/>
      <c r="E97" s="164">
        <v>26</v>
      </c>
      <c r="F97" s="161"/>
      <c r="G97" s="161"/>
      <c r="H97" s="161"/>
      <c r="I97" s="161"/>
      <c r="J97" s="161"/>
      <c r="K97" s="161"/>
      <c r="L97" s="161"/>
      <c r="M97" s="161"/>
      <c r="N97" s="161"/>
      <c r="O97" s="161"/>
      <c r="P97" s="161"/>
      <c r="Q97" s="161"/>
      <c r="R97" s="161"/>
      <c r="S97" s="161"/>
      <c r="T97" s="161"/>
      <c r="U97" s="161"/>
      <c r="V97" s="161"/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122</v>
      </c>
      <c r="AH97" s="151">
        <v>0</v>
      </c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ht="22.5" outlineLevel="1" x14ac:dyDescent="0.2">
      <c r="A98" s="178">
        <v>62</v>
      </c>
      <c r="B98" s="179" t="s">
        <v>252</v>
      </c>
      <c r="C98" s="189" t="s">
        <v>253</v>
      </c>
      <c r="D98" s="180" t="s">
        <v>152</v>
      </c>
      <c r="E98" s="181">
        <v>15</v>
      </c>
      <c r="F98" s="182"/>
      <c r="G98" s="183">
        <f>ROUND(E98*F98,2)</f>
        <v>0</v>
      </c>
      <c r="H98" s="162"/>
      <c r="I98" s="161">
        <f>ROUND(E98*H98,2)</f>
        <v>0</v>
      </c>
      <c r="J98" s="162"/>
      <c r="K98" s="161">
        <f>ROUND(E98*J98,2)</f>
        <v>0</v>
      </c>
      <c r="L98" s="161">
        <v>15</v>
      </c>
      <c r="M98" s="161">
        <f>G98*(1+L98/100)</f>
        <v>0</v>
      </c>
      <c r="N98" s="161">
        <v>0</v>
      </c>
      <c r="O98" s="161">
        <f>ROUND(E98*N98,2)</f>
        <v>0</v>
      </c>
      <c r="P98" s="161">
        <v>0</v>
      </c>
      <c r="Q98" s="161">
        <f>ROUND(E98*P98,2)</f>
        <v>0</v>
      </c>
      <c r="R98" s="161"/>
      <c r="S98" s="161" t="s">
        <v>119</v>
      </c>
      <c r="T98" s="161" t="s">
        <v>119</v>
      </c>
      <c r="U98" s="161">
        <v>0.12</v>
      </c>
      <c r="V98" s="161">
        <f>ROUND(E98*U98,2)</f>
        <v>1.8</v>
      </c>
      <c r="W98" s="161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175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ht="22.5" outlineLevel="1" x14ac:dyDescent="0.2">
      <c r="A99" s="172">
        <v>63</v>
      </c>
      <c r="B99" s="173" t="s">
        <v>254</v>
      </c>
      <c r="C99" s="187" t="s">
        <v>309</v>
      </c>
      <c r="D99" s="174" t="s">
        <v>118</v>
      </c>
      <c r="E99" s="175">
        <v>28.6</v>
      </c>
      <c r="F99" s="176"/>
      <c r="G99" s="177">
        <f>ROUND(E99*F99,2)</f>
        <v>0</v>
      </c>
      <c r="H99" s="162"/>
      <c r="I99" s="161">
        <f>ROUND(E99*H99,2)</f>
        <v>0</v>
      </c>
      <c r="J99" s="162"/>
      <c r="K99" s="161">
        <f>ROUND(E99*J99,2)</f>
        <v>0</v>
      </c>
      <c r="L99" s="161">
        <v>15</v>
      </c>
      <c r="M99" s="161">
        <f>G99*(1+L99/100)</f>
        <v>0</v>
      </c>
      <c r="N99" s="161">
        <v>0.01</v>
      </c>
      <c r="O99" s="161">
        <f>ROUND(E99*N99,2)</f>
        <v>0.28999999999999998</v>
      </c>
      <c r="P99" s="161">
        <v>0</v>
      </c>
      <c r="Q99" s="161">
        <f>ROUND(E99*P99,2)</f>
        <v>0</v>
      </c>
      <c r="R99" s="161" t="s">
        <v>255</v>
      </c>
      <c r="S99" s="161" t="s">
        <v>119</v>
      </c>
      <c r="T99" s="161" t="s">
        <v>156</v>
      </c>
      <c r="U99" s="161">
        <v>0</v>
      </c>
      <c r="V99" s="161">
        <f>ROUND(E99*U99,2)</f>
        <v>0</v>
      </c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239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8"/>
      <c r="B100" s="159"/>
      <c r="C100" s="188" t="s">
        <v>311</v>
      </c>
      <c r="D100" s="163"/>
      <c r="E100" s="164">
        <v>28.6</v>
      </c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122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8">
        <v>64</v>
      </c>
      <c r="B101" s="159" t="s">
        <v>256</v>
      </c>
      <c r="C101" s="190" t="s">
        <v>257</v>
      </c>
      <c r="D101" s="160" t="s">
        <v>0</v>
      </c>
      <c r="E101" s="184"/>
      <c r="F101" s="162"/>
      <c r="G101" s="161">
        <f>ROUND(E101*F101,2)</f>
        <v>0</v>
      </c>
      <c r="H101" s="162"/>
      <c r="I101" s="161">
        <f>ROUND(E101*H101,2)</f>
        <v>0</v>
      </c>
      <c r="J101" s="162"/>
      <c r="K101" s="161">
        <f>ROUND(E101*J101,2)</f>
        <v>0</v>
      </c>
      <c r="L101" s="161">
        <v>15</v>
      </c>
      <c r="M101" s="161">
        <f>G101*(1+L101/100)</f>
        <v>0</v>
      </c>
      <c r="N101" s="161">
        <v>0</v>
      </c>
      <c r="O101" s="161">
        <f>ROUND(E101*N101,2)</f>
        <v>0</v>
      </c>
      <c r="P101" s="161">
        <v>0</v>
      </c>
      <c r="Q101" s="161">
        <f>ROUND(E101*P101,2)</f>
        <v>0</v>
      </c>
      <c r="R101" s="161"/>
      <c r="S101" s="161" t="s">
        <v>119</v>
      </c>
      <c r="T101" s="161" t="s">
        <v>119</v>
      </c>
      <c r="U101" s="161">
        <v>0</v>
      </c>
      <c r="V101" s="161">
        <f>ROUND(E101*U101,2)</f>
        <v>0</v>
      </c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186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x14ac:dyDescent="0.2">
      <c r="A102" s="166" t="s">
        <v>115</v>
      </c>
      <c r="B102" s="167" t="s">
        <v>82</v>
      </c>
      <c r="C102" s="186" t="s">
        <v>83</v>
      </c>
      <c r="D102" s="168"/>
      <c r="E102" s="169"/>
      <c r="F102" s="170"/>
      <c r="G102" s="171">
        <f>SUMIF(AG103:AG105,"&lt;&gt;NOR",G103:G105)</f>
        <v>0</v>
      </c>
      <c r="H102" s="165"/>
      <c r="I102" s="165">
        <f>SUM(I103:I105)</f>
        <v>0</v>
      </c>
      <c r="J102" s="165"/>
      <c r="K102" s="165">
        <f>SUM(K103:K105)</f>
        <v>0</v>
      </c>
      <c r="L102" s="165"/>
      <c r="M102" s="165">
        <f>SUM(M103:M105)</f>
        <v>0</v>
      </c>
      <c r="N102" s="165"/>
      <c r="O102" s="165">
        <f>SUM(O103:O105)</f>
        <v>0</v>
      </c>
      <c r="P102" s="165"/>
      <c r="Q102" s="165">
        <f>SUM(Q103:Q105)</f>
        <v>0</v>
      </c>
      <c r="R102" s="165"/>
      <c r="S102" s="165"/>
      <c r="T102" s="165"/>
      <c r="U102" s="165"/>
      <c r="V102" s="165">
        <f>SUM(V103:V105)</f>
        <v>0.51</v>
      </c>
      <c r="W102" s="165"/>
      <c r="AG102" t="s">
        <v>116</v>
      </c>
    </row>
    <row r="103" spans="1:60" outlineLevel="1" x14ac:dyDescent="0.2">
      <c r="A103" s="172">
        <v>65</v>
      </c>
      <c r="B103" s="173" t="s">
        <v>258</v>
      </c>
      <c r="C103" s="187" t="s">
        <v>259</v>
      </c>
      <c r="D103" s="174" t="s">
        <v>118</v>
      </c>
      <c r="E103" s="175">
        <v>3</v>
      </c>
      <c r="F103" s="176"/>
      <c r="G103" s="177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7.6999999999999996E-4</v>
      </c>
      <c r="O103" s="161">
        <f>ROUND(E103*N103,2)</f>
        <v>0</v>
      </c>
      <c r="P103" s="161">
        <v>0</v>
      </c>
      <c r="Q103" s="161">
        <f>ROUND(E103*P103,2)</f>
        <v>0</v>
      </c>
      <c r="R103" s="161"/>
      <c r="S103" s="161" t="s">
        <v>119</v>
      </c>
      <c r="T103" s="161" t="s">
        <v>119</v>
      </c>
      <c r="U103" s="161">
        <v>9.7439999999999999E-2</v>
      </c>
      <c r="V103" s="161">
        <f>ROUND(E103*U103,2)</f>
        <v>0.28999999999999998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175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8"/>
      <c r="B104" s="159"/>
      <c r="C104" s="188"/>
      <c r="D104" s="163"/>
      <c r="E104" s="164"/>
      <c r="F104" s="161"/>
      <c r="G104" s="161"/>
      <c r="H104" s="161"/>
      <c r="I104" s="161"/>
      <c r="J104" s="161"/>
      <c r="K104" s="161"/>
      <c r="L104" s="161"/>
      <c r="M104" s="161"/>
      <c r="N104" s="161"/>
      <c r="O104" s="161"/>
      <c r="P104" s="161"/>
      <c r="Q104" s="161"/>
      <c r="R104" s="161"/>
      <c r="S104" s="161"/>
      <c r="T104" s="161"/>
      <c r="U104" s="161"/>
      <c r="V104" s="161"/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122</v>
      </c>
      <c r="AH104" s="151">
        <v>0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78">
        <v>66</v>
      </c>
      <c r="B105" s="179" t="s">
        <v>260</v>
      </c>
      <c r="C105" s="189" t="s">
        <v>294</v>
      </c>
      <c r="D105" s="180" t="s">
        <v>118</v>
      </c>
      <c r="E105" s="181">
        <v>3</v>
      </c>
      <c r="F105" s="182"/>
      <c r="G105" s="183">
        <f>ROUND(E105*F105,2)</f>
        <v>0</v>
      </c>
      <c r="H105" s="162"/>
      <c r="I105" s="161">
        <f>ROUND(E105*H105,2)</f>
        <v>0</v>
      </c>
      <c r="J105" s="162"/>
      <c r="K105" s="161">
        <f>ROUND(E105*J105,2)</f>
        <v>0</v>
      </c>
      <c r="L105" s="161">
        <v>15</v>
      </c>
      <c r="M105" s="161">
        <f>G105*(1+L105/100)</f>
        <v>0</v>
      </c>
      <c r="N105" s="161">
        <v>4.6000000000000001E-4</v>
      </c>
      <c r="O105" s="161">
        <f>ROUND(E105*N105,2)</f>
        <v>0</v>
      </c>
      <c r="P105" s="161">
        <v>0</v>
      </c>
      <c r="Q105" s="161">
        <f>ROUND(E105*P105,2)</f>
        <v>0</v>
      </c>
      <c r="R105" s="161"/>
      <c r="S105" s="161" t="s">
        <v>119</v>
      </c>
      <c r="T105" s="161" t="s">
        <v>119</v>
      </c>
      <c r="U105" s="161">
        <v>7.3099999999999998E-2</v>
      </c>
      <c r="V105" s="161">
        <f>ROUND(E105*U105,2)</f>
        <v>0.22</v>
      </c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175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x14ac:dyDescent="0.2">
      <c r="A106" s="166" t="s">
        <v>115</v>
      </c>
      <c r="B106" s="167" t="s">
        <v>84</v>
      </c>
      <c r="C106" s="186" t="s">
        <v>85</v>
      </c>
      <c r="D106" s="168"/>
      <c r="E106" s="169"/>
      <c r="F106" s="170"/>
      <c r="G106" s="171">
        <f>SUMIF(AG107:AG107,"&lt;&gt;NOR",G107:G107)</f>
        <v>0</v>
      </c>
      <c r="H106" s="165"/>
      <c r="I106" s="165">
        <f>SUM(I107:I107)</f>
        <v>0</v>
      </c>
      <c r="J106" s="165"/>
      <c r="K106" s="165">
        <f>SUM(K107:K107)</f>
        <v>0</v>
      </c>
      <c r="L106" s="165"/>
      <c r="M106" s="165">
        <f>SUM(M107:M107)</f>
        <v>0</v>
      </c>
      <c r="N106" s="165"/>
      <c r="O106" s="165">
        <f>SUM(O107:O107)</f>
        <v>0</v>
      </c>
      <c r="P106" s="165"/>
      <c r="Q106" s="165">
        <f>SUM(Q107:Q107)</f>
        <v>0</v>
      </c>
      <c r="R106" s="165"/>
      <c r="S106" s="165"/>
      <c r="T106" s="165"/>
      <c r="U106" s="165"/>
      <c r="V106" s="165">
        <f>SUM(V107:V107)</f>
        <v>0</v>
      </c>
      <c r="W106" s="165"/>
      <c r="AG106" t="s">
        <v>116</v>
      </c>
    </row>
    <row r="107" spans="1:60" outlineLevel="1" x14ac:dyDescent="0.2">
      <c r="A107" s="178">
        <v>67</v>
      </c>
      <c r="B107" s="179" t="s">
        <v>261</v>
      </c>
      <c r="C107" s="189" t="s">
        <v>262</v>
      </c>
      <c r="D107" s="180" t="s">
        <v>159</v>
      </c>
      <c r="E107" s="181">
        <v>1</v>
      </c>
      <c r="F107" s="182"/>
      <c r="G107" s="183">
        <f>ROUND(E107*F107,2)</f>
        <v>0</v>
      </c>
      <c r="H107" s="162"/>
      <c r="I107" s="161">
        <f>ROUND(E107*H107,2)</f>
        <v>0</v>
      </c>
      <c r="J107" s="162"/>
      <c r="K107" s="161">
        <f>ROUND(E107*J107,2)</f>
        <v>0</v>
      </c>
      <c r="L107" s="161">
        <v>15</v>
      </c>
      <c r="M107" s="161">
        <f>G107*(1+L107/100)</f>
        <v>0</v>
      </c>
      <c r="N107" s="161">
        <v>0</v>
      </c>
      <c r="O107" s="161">
        <f>ROUND(E107*N107,2)</f>
        <v>0</v>
      </c>
      <c r="P107" s="161">
        <v>0</v>
      </c>
      <c r="Q107" s="161">
        <f>ROUND(E107*P107,2)</f>
        <v>0</v>
      </c>
      <c r="R107" s="161"/>
      <c r="S107" s="161" t="s">
        <v>155</v>
      </c>
      <c r="T107" s="161" t="s">
        <v>156</v>
      </c>
      <c r="U107" s="161">
        <v>0</v>
      </c>
      <c r="V107" s="161">
        <f>ROUND(E107*U107,2)</f>
        <v>0</v>
      </c>
      <c r="W107" s="16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120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x14ac:dyDescent="0.2">
      <c r="A108" s="166" t="s">
        <v>115</v>
      </c>
      <c r="B108" s="167" t="s">
        <v>86</v>
      </c>
      <c r="C108" s="186" t="s">
        <v>87</v>
      </c>
      <c r="D108" s="168"/>
      <c r="E108" s="169"/>
      <c r="F108" s="170"/>
      <c r="G108" s="171">
        <f>SUMIF(AG109:AG114,"&lt;&gt;NOR",G109:G114)</f>
        <v>0</v>
      </c>
      <c r="H108" s="165"/>
      <c r="I108" s="165">
        <f>SUM(I109:I114)</f>
        <v>0</v>
      </c>
      <c r="J108" s="165"/>
      <c r="K108" s="165">
        <f>SUM(K109:K114)</f>
        <v>0</v>
      </c>
      <c r="L108" s="165"/>
      <c r="M108" s="165">
        <f>SUM(M109:M114)</f>
        <v>0</v>
      </c>
      <c r="N108" s="165"/>
      <c r="O108" s="165">
        <f>SUM(O109:O114)</f>
        <v>0</v>
      </c>
      <c r="P108" s="165"/>
      <c r="Q108" s="165">
        <f>SUM(Q109:Q114)</f>
        <v>0</v>
      </c>
      <c r="R108" s="165"/>
      <c r="S108" s="165"/>
      <c r="T108" s="165"/>
      <c r="U108" s="165"/>
      <c r="V108" s="165">
        <f>SUM(V109:V114)</f>
        <v>7.68</v>
      </c>
      <c r="W108" s="165"/>
      <c r="AG108" t="s">
        <v>116</v>
      </c>
    </row>
    <row r="109" spans="1:60" outlineLevel="1" x14ac:dyDescent="0.2">
      <c r="A109" s="178">
        <v>68</v>
      </c>
      <c r="B109" s="179" t="s">
        <v>263</v>
      </c>
      <c r="C109" s="189" t="s">
        <v>264</v>
      </c>
      <c r="D109" s="180" t="s">
        <v>166</v>
      </c>
      <c r="E109" s="181">
        <v>1.774</v>
      </c>
      <c r="F109" s="182"/>
      <c r="G109" s="183">
        <f t="shared" ref="G109:G114" si="28">ROUND(E109*F109,2)</f>
        <v>0</v>
      </c>
      <c r="H109" s="162"/>
      <c r="I109" s="161">
        <f t="shared" ref="I109:I114" si="29">ROUND(E109*H109,2)</f>
        <v>0</v>
      </c>
      <c r="J109" s="162"/>
      <c r="K109" s="161">
        <f t="shared" ref="K109:K114" si="30">ROUND(E109*J109,2)</f>
        <v>0</v>
      </c>
      <c r="L109" s="161">
        <v>15</v>
      </c>
      <c r="M109" s="161">
        <f t="shared" ref="M109:M114" si="31">G109*(1+L109/100)</f>
        <v>0</v>
      </c>
      <c r="N109" s="161">
        <v>0</v>
      </c>
      <c r="O109" s="161">
        <f t="shared" ref="O109:O114" si="32">ROUND(E109*N109,2)</f>
        <v>0</v>
      </c>
      <c r="P109" s="161">
        <v>0</v>
      </c>
      <c r="Q109" s="161">
        <f t="shared" ref="Q109:Q114" si="33">ROUND(E109*P109,2)</f>
        <v>0</v>
      </c>
      <c r="R109" s="161"/>
      <c r="S109" s="161" t="s">
        <v>119</v>
      </c>
      <c r="T109" s="161" t="s">
        <v>119</v>
      </c>
      <c r="U109" s="161">
        <v>0.93300000000000005</v>
      </c>
      <c r="V109" s="161">
        <f t="shared" ref="V109:V114" si="34">ROUND(E109*U109,2)</f>
        <v>1.66</v>
      </c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265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78">
        <v>69</v>
      </c>
      <c r="B110" s="179" t="s">
        <v>266</v>
      </c>
      <c r="C110" s="189" t="s">
        <v>267</v>
      </c>
      <c r="D110" s="180" t="s">
        <v>166</v>
      </c>
      <c r="E110" s="181">
        <v>5.3220000000000001</v>
      </c>
      <c r="F110" s="182"/>
      <c r="G110" s="183">
        <f t="shared" si="28"/>
        <v>0</v>
      </c>
      <c r="H110" s="162"/>
      <c r="I110" s="161">
        <f t="shared" si="29"/>
        <v>0</v>
      </c>
      <c r="J110" s="162"/>
      <c r="K110" s="161">
        <f t="shared" si="30"/>
        <v>0</v>
      </c>
      <c r="L110" s="161">
        <v>15</v>
      </c>
      <c r="M110" s="161">
        <f t="shared" si="31"/>
        <v>0</v>
      </c>
      <c r="N110" s="161">
        <v>0</v>
      </c>
      <c r="O110" s="161">
        <f t="shared" si="32"/>
        <v>0</v>
      </c>
      <c r="P110" s="161">
        <v>0</v>
      </c>
      <c r="Q110" s="161">
        <f t="shared" si="33"/>
        <v>0</v>
      </c>
      <c r="R110" s="161"/>
      <c r="S110" s="161" t="s">
        <v>119</v>
      </c>
      <c r="T110" s="161" t="s">
        <v>119</v>
      </c>
      <c r="U110" s="161">
        <v>0.65300000000000002</v>
      </c>
      <c r="V110" s="161">
        <f t="shared" si="34"/>
        <v>3.48</v>
      </c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265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78">
        <v>70</v>
      </c>
      <c r="B111" s="179" t="s">
        <v>268</v>
      </c>
      <c r="C111" s="189" t="s">
        <v>269</v>
      </c>
      <c r="D111" s="180" t="s">
        <v>166</v>
      </c>
      <c r="E111" s="181">
        <v>1.774</v>
      </c>
      <c r="F111" s="182"/>
      <c r="G111" s="183">
        <f t="shared" si="28"/>
        <v>0</v>
      </c>
      <c r="H111" s="162"/>
      <c r="I111" s="161">
        <f t="shared" si="29"/>
        <v>0</v>
      </c>
      <c r="J111" s="162"/>
      <c r="K111" s="161">
        <f t="shared" si="30"/>
        <v>0</v>
      </c>
      <c r="L111" s="161">
        <v>15</v>
      </c>
      <c r="M111" s="161">
        <f t="shared" si="31"/>
        <v>0</v>
      </c>
      <c r="N111" s="161">
        <v>0</v>
      </c>
      <c r="O111" s="161">
        <f t="shared" si="32"/>
        <v>0</v>
      </c>
      <c r="P111" s="161">
        <v>0</v>
      </c>
      <c r="Q111" s="161">
        <f t="shared" si="33"/>
        <v>0</v>
      </c>
      <c r="R111" s="161"/>
      <c r="S111" s="161" t="s">
        <v>119</v>
      </c>
      <c r="T111" s="161" t="s">
        <v>119</v>
      </c>
      <c r="U111" s="161">
        <v>0.49</v>
      </c>
      <c r="V111" s="161">
        <f t="shared" si="34"/>
        <v>0.87</v>
      </c>
      <c r="W111" s="16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265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">
      <c r="A112" s="178">
        <v>71</v>
      </c>
      <c r="B112" s="179" t="s">
        <v>270</v>
      </c>
      <c r="C112" s="189" t="s">
        <v>271</v>
      </c>
      <c r="D112" s="180" t="s">
        <v>166</v>
      </c>
      <c r="E112" s="181">
        <v>15.965999999999999</v>
      </c>
      <c r="F112" s="182"/>
      <c r="G112" s="183">
        <f t="shared" si="28"/>
        <v>0</v>
      </c>
      <c r="H112" s="162"/>
      <c r="I112" s="161">
        <f t="shared" si="29"/>
        <v>0</v>
      </c>
      <c r="J112" s="162"/>
      <c r="K112" s="161">
        <f t="shared" si="30"/>
        <v>0</v>
      </c>
      <c r="L112" s="161">
        <v>15</v>
      </c>
      <c r="M112" s="161">
        <f t="shared" si="31"/>
        <v>0</v>
      </c>
      <c r="N112" s="161">
        <v>0</v>
      </c>
      <c r="O112" s="161">
        <f t="shared" si="32"/>
        <v>0</v>
      </c>
      <c r="P112" s="161">
        <v>0</v>
      </c>
      <c r="Q112" s="161">
        <f t="shared" si="33"/>
        <v>0</v>
      </c>
      <c r="R112" s="161"/>
      <c r="S112" s="161" t="s">
        <v>119</v>
      </c>
      <c r="T112" s="161" t="s">
        <v>119</v>
      </c>
      <c r="U112" s="161">
        <v>0</v>
      </c>
      <c r="V112" s="161">
        <f t="shared" si="34"/>
        <v>0</v>
      </c>
      <c r="W112" s="16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265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78">
        <v>72</v>
      </c>
      <c r="B113" s="179" t="s">
        <v>272</v>
      </c>
      <c r="C113" s="189" t="s">
        <v>273</v>
      </c>
      <c r="D113" s="180" t="s">
        <v>166</v>
      </c>
      <c r="E113" s="181">
        <v>1.774</v>
      </c>
      <c r="F113" s="182"/>
      <c r="G113" s="183">
        <f t="shared" si="28"/>
        <v>0</v>
      </c>
      <c r="H113" s="162"/>
      <c r="I113" s="161">
        <f t="shared" si="29"/>
        <v>0</v>
      </c>
      <c r="J113" s="162"/>
      <c r="K113" s="161">
        <f t="shared" si="30"/>
        <v>0</v>
      </c>
      <c r="L113" s="161">
        <v>15</v>
      </c>
      <c r="M113" s="161">
        <f t="shared" si="31"/>
        <v>0</v>
      </c>
      <c r="N113" s="161">
        <v>0</v>
      </c>
      <c r="O113" s="161">
        <f t="shared" si="32"/>
        <v>0</v>
      </c>
      <c r="P113" s="161">
        <v>0</v>
      </c>
      <c r="Q113" s="161">
        <f t="shared" si="33"/>
        <v>0</v>
      </c>
      <c r="R113" s="161"/>
      <c r="S113" s="161" t="s">
        <v>119</v>
      </c>
      <c r="T113" s="161" t="s">
        <v>119</v>
      </c>
      <c r="U113" s="161">
        <v>0.94199999999999995</v>
      </c>
      <c r="V113" s="161">
        <f t="shared" si="34"/>
        <v>1.67</v>
      </c>
      <c r="W113" s="16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265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78">
        <v>73</v>
      </c>
      <c r="B114" s="179" t="s">
        <v>274</v>
      </c>
      <c r="C114" s="189" t="s">
        <v>275</v>
      </c>
      <c r="D114" s="180" t="s">
        <v>166</v>
      </c>
      <c r="E114" s="181">
        <v>1.774</v>
      </c>
      <c r="F114" s="182"/>
      <c r="G114" s="183">
        <f t="shared" si="28"/>
        <v>0</v>
      </c>
      <c r="H114" s="162"/>
      <c r="I114" s="161">
        <f t="shared" si="29"/>
        <v>0</v>
      </c>
      <c r="J114" s="162"/>
      <c r="K114" s="161">
        <f t="shared" si="30"/>
        <v>0</v>
      </c>
      <c r="L114" s="161">
        <v>15</v>
      </c>
      <c r="M114" s="161">
        <f t="shared" si="31"/>
        <v>0</v>
      </c>
      <c r="N114" s="161">
        <v>0</v>
      </c>
      <c r="O114" s="161">
        <f t="shared" si="32"/>
        <v>0</v>
      </c>
      <c r="P114" s="161">
        <v>0</v>
      </c>
      <c r="Q114" s="161">
        <f t="shared" si="33"/>
        <v>0</v>
      </c>
      <c r="R114" s="161"/>
      <c r="S114" s="161" t="s">
        <v>119</v>
      </c>
      <c r="T114" s="161" t="s">
        <v>119</v>
      </c>
      <c r="U114" s="161">
        <v>0</v>
      </c>
      <c r="V114" s="161">
        <f t="shared" si="34"/>
        <v>0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265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x14ac:dyDescent="0.2">
      <c r="A115" s="166" t="s">
        <v>115</v>
      </c>
      <c r="B115" s="167" t="s">
        <v>89</v>
      </c>
      <c r="C115" s="186" t="s">
        <v>29</v>
      </c>
      <c r="D115" s="168"/>
      <c r="E115" s="169"/>
      <c r="F115" s="170"/>
      <c r="G115" s="171">
        <f>SUMIF(AG116:AG118,"&lt;&gt;NOR",G116:G118)</f>
        <v>0</v>
      </c>
      <c r="H115" s="165"/>
      <c r="I115" s="165">
        <f>SUM(I116:I118)</f>
        <v>0</v>
      </c>
      <c r="J115" s="165"/>
      <c r="K115" s="165">
        <f>SUM(K116:K118)</f>
        <v>0</v>
      </c>
      <c r="L115" s="165"/>
      <c r="M115" s="165">
        <f>SUM(M116:M118)</f>
        <v>0</v>
      </c>
      <c r="N115" s="165"/>
      <c r="O115" s="165">
        <f>SUM(O116:O118)</f>
        <v>0</v>
      </c>
      <c r="P115" s="165"/>
      <c r="Q115" s="165">
        <f>SUM(Q116:Q118)</f>
        <v>0</v>
      </c>
      <c r="R115" s="165"/>
      <c r="S115" s="165"/>
      <c r="T115" s="165"/>
      <c r="U115" s="165"/>
      <c r="V115" s="165">
        <f>SUM(V116:V118)</f>
        <v>0</v>
      </c>
      <c r="W115" s="165"/>
      <c r="AG115" t="s">
        <v>116</v>
      </c>
    </row>
    <row r="116" spans="1:60" outlineLevel="1" x14ac:dyDescent="0.2">
      <c r="A116" s="178">
        <v>74</v>
      </c>
      <c r="B116" s="179" t="s">
        <v>276</v>
      </c>
      <c r="C116" s="189" t="s">
        <v>277</v>
      </c>
      <c r="D116" s="180" t="s">
        <v>278</v>
      </c>
      <c r="E116" s="181">
        <v>1</v>
      </c>
      <c r="F116" s="182"/>
      <c r="G116" s="183">
        <f>ROUND(E116*F116,2)</f>
        <v>0</v>
      </c>
      <c r="H116" s="162"/>
      <c r="I116" s="161">
        <f>ROUND(E116*H116,2)</f>
        <v>0</v>
      </c>
      <c r="J116" s="162"/>
      <c r="K116" s="161">
        <f>ROUND(E116*J116,2)</f>
        <v>0</v>
      </c>
      <c r="L116" s="161">
        <v>15</v>
      </c>
      <c r="M116" s="161">
        <f>G116*(1+L116/100)</f>
        <v>0</v>
      </c>
      <c r="N116" s="161">
        <v>0</v>
      </c>
      <c r="O116" s="161">
        <f>ROUND(E116*N116,2)</f>
        <v>0</v>
      </c>
      <c r="P116" s="161">
        <v>0</v>
      </c>
      <c r="Q116" s="161">
        <f>ROUND(E116*P116,2)</f>
        <v>0</v>
      </c>
      <c r="R116" s="161"/>
      <c r="S116" s="161" t="s">
        <v>119</v>
      </c>
      <c r="T116" s="161" t="s">
        <v>156</v>
      </c>
      <c r="U116" s="161">
        <v>0</v>
      </c>
      <c r="V116" s="161">
        <f>ROUND(E116*U116,2)</f>
        <v>0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279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75</v>
      </c>
      <c r="B117" s="179" t="s">
        <v>280</v>
      </c>
      <c r="C117" s="189" t="s">
        <v>281</v>
      </c>
      <c r="D117" s="180" t="s">
        <v>278</v>
      </c>
      <c r="E117" s="181">
        <v>1</v>
      </c>
      <c r="F117" s="182"/>
      <c r="G117" s="183">
        <f>ROUND(E117*F117,2)</f>
        <v>0</v>
      </c>
      <c r="H117" s="162"/>
      <c r="I117" s="161">
        <f>ROUND(E117*H117,2)</f>
        <v>0</v>
      </c>
      <c r="J117" s="162"/>
      <c r="K117" s="161">
        <f>ROUND(E117*J117,2)</f>
        <v>0</v>
      </c>
      <c r="L117" s="161">
        <v>15</v>
      </c>
      <c r="M117" s="161">
        <f>G117*(1+L117/100)</f>
        <v>0</v>
      </c>
      <c r="N117" s="161">
        <v>0</v>
      </c>
      <c r="O117" s="161">
        <f>ROUND(E117*N117,2)</f>
        <v>0</v>
      </c>
      <c r="P117" s="161">
        <v>0</v>
      </c>
      <c r="Q117" s="161">
        <f>ROUND(E117*P117,2)</f>
        <v>0</v>
      </c>
      <c r="R117" s="161"/>
      <c r="S117" s="161" t="s">
        <v>155</v>
      </c>
      <c r="T117" s="161" t="s">
        <v>156</v>
      </c>
      <c r="U117" s="161">
        <v>0</v>
      </c>
      <c r="V117" s="161">
        <f>ROUND(E117*U117,2)</f>
        <v>0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279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2">
        <v>76</v>
      </c>
      <c r="B118" s="173" t="s">
        <v>282</v>
      </c>
      <c r="C118" s="187" t="s">
        <v>283</v>
      </c>
      <c r="D118" s="174" t="s">
        <v>278</v>
      </c>
      <c r="E118" s="175">
        <v>1</v>
      </c>
      <c r="F118" s="176"/>
      <c r="G118" s="177">
        <f>ROUND(E118*F118,2)</f>
        <v>0</v>
      </c>
      <c r="H118" s="162"/>
      <c r="I118" s="161">
        <f>ROUND(E118*H118,2)</f>
        <v>0</v>
      </c>
      <c r="J118" s="162"/>
      <c r="K118" s="161">
        <f>ROUND(E118*J118,2)</f>
        <v>0</v>
      </c>
      <c r="L118" s="161">
        <v>15</v>
      </c>
      <c r="M118" s="161">
        <f>G118*(1+L118/100)</f>
        <v>0</v>
      </c>
      <c r="N118" s="161">
        <v>0</v>
      </c>
      <c r="O118" s="161">
        <f>ROUND(E118*N118,2)</f>
        <v>0</v>
      </c>
      <c r="P118" s="161">
        <v>0</v>
      </c>
      <c r="Q118" s="161">
        <f>ROUND(E118*P118,2)</f>
        <v>0</v>
      </c>
      <c r="R118" s="161"/>
      <c r="S118" s="161" t="s">
        <v>155</v>
      </c>
      <c r="T118" s="161" t="s">
        <v>156</v>
      </c>
      <c r="U118" s="161">
        <v>0</v>
      </c>
      <c r="V118" s="161">
        <f>ROUND(E118*U118,2)</f>
        <v>0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279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x14ac:dyDescent="0.2">
      <c r="A119" s="5"/>
      <c r="B119" s="6"/>
      <c r="C119" s="191"/>
      <c r="D119" s="8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AE119">
        <v>15</v>
      </c>
      <c r="AF119">
        <v>21</v>
      </c>
    </row>
    <row r="120" spans="1:60" x14ac:dyDescent="0.2">
      <c r="A120" s="154"/>
      <c r="B120" s="155" t="s">
        <v>31</v>
      </c>
      <c r="C120" s="192"/>
      <c r="D120" s="156"/>
      <c r="E120" s="157"/>
      <c r="F120" s="157"/>
      <c r="G120" s="185">
        <f>G8+G21+G24+G26+G36+G38+G42+G49+G61+G63+G82+G84+G93+G102+G106+G108+G115</f>
        <v>0</v>
      </c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AE120">
        <f>SUMIF(L7:L118,AE119,G7:G118)</f>
        <v>0</v>
      </c>
      <c r="AF120">
        <f>SUMIF(L7:L118,AF119,G7:G118)</f>
        <v>0</v>
      </c>
      <c r="AG120" t="s">
        <v>284</v>
      </c>
    </row>
    <row r="121" spans="1:60" x14ac:dyDescent="0.2">
      <c r="A121" s="5"/>
      <c r="B121" s="6"/>
      <c r="C121" s="191"/>
      <c r="D121" s="8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</row>
    <row r="122" spans="1:60" x14ac:dyDescent="0.2">
      <c r="A122" s="5"/>
      <c r="B122" s="6"/>
      <c r="C122" s="191"/>
      <c r="D122" s="8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</row>
    <row r="123" spans="1:60" x14ac:dyDescent="0.2">
      <c r="A123" s="261" t="s">
        <v>285</v>
      </c>
      <c r="B123" s="261"/>
      <c r="C123" s="262"/>
      <c r="D123" s="8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</row>
    <row r="124" spans="1:60" x14ac:dyDescent="0.2">
      <c r="A124" s="242"/>
      <c r="B124" s="243"/>
      <c r="C124" s="244"/>
      <c r="D124" s="243"/>
      <c r="E124" s="243"/>
      <c r="F124" s="243"/>
      <c r="G124" s="24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G124" t="s">
        <v>286</v>
      </c>
    </row>
    <row r="125" spans="1:60" x14ac:dyDescent="0.2">
      <c r="A125" s="246"/>
      <c r="B125" s="247"/>
      <c r="C125" s="248"/>
      <c r="D125" s="247"/>
      <c r="E125" s="247"/>
      <c r="F125" s="247"/>
      <c r="G125" s="249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</row>
    <row r="126" spans="1:60" x14ac:dyDescent="0.2">
      <c r="A126" s="246"/>
      <c r="B126" s="247"/>
      <c r="C126" s="248"/>
      <c r="D126" s="247"/>
      <c r="E126" s="247"/>
      <c r="F126" s="247"/>
      <c r="G126" s="249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246"/>
      <c r="B127" s="247"/>
      <c r="C127" s="248"/>
      <c r="D127" s="247"/>
      <c r="E127" s="247"/>
      <c r="F127" s="247"/>
      <c r="G127" s="249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50"/>
      <c r="B128" s="251"/>
      <c r="C128" s="252"/>
      <c r="D128" s="251"/>
      <c r="E128" s="251"/>
      <c r="F128" s="251"/>
      <c r="G128" s="253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5"/>
      <c r="B129" s="6"/>
      <c r="C129" s="191"/>
      <c r="D129" s="8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 spans="1:33" x14ac:dyDescent="0.2">
      <c r="C130" s="193"/>
      <c r="D130" s="142"/>
      <c r="AG130" t="s">
        <v>287</v>
      </c>
    </row>
    <row r="131" spans="1:33" x14ac:dyDescent="0.2">
      <c r="D131" s="142"/>
    </row>
    <row r="132" spans="1:33" x14ac:dyDescent="0.2">
      <c r="D132" s="142"/>
    </row>
    <row r="133" spans="1:33" x14ac:dyDescent="0.2">
      <c r="D133" s="142"/>
    </row>
    <row r="134" spans="1:33" x14ac:dyDescent="0.2">
      <c r="D134" s="142"/>
    </row>
    <row r="135" spans="1:33" x14ac:dyDescent="0.2">
      <c r="D135" s="142"/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</sheetData>
  <mergeCells count="6">
    <mergeCell ref="A124:G128"/>
    <mergeCell ref="A1:G1"/>
    <mergeCell ref="C2:G2"/>
    <mergeCell ref="C3:G3"/>
    <mergeCell ref="C4:G4"/>
    <mergeCell ref="A123:C123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2021-04-28T07:34:17Z</cp:lastPrinted>
  <dcterms:created xsi:type="dcterms:W3CDTF">2009-04-08T07:15:50Z</dcterms:created>
  <dcterms:modified xsi:type="dcterms:W3CDTF">2021-05-05T09:33:09Z</dcterms:modified>
</cp:coreProperties>
</file>